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T28581\Documents\"/>
    </mc:Choice>
  </mc:AlternateContent>
  <bookViews>
    <workbookView xWindow="0" yWindow="0" windowWidth="28800" windowHeight="12180" activeTab="2"/>
  </bookViews>
  <sheets>
    <sheet name="Gironi" sheetId="1" r:id="rId1"/>
    <sheet name="Qualificate" sheetId="2" r:id="rId2"/>
    <sheet name="Tabellone" sheetId="3" r:id="rId3"/>
    <sheet name="Matrice" sheetId="4" state="hidden"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5" i="3" l="1"/>
  <c r="I35" i="3" s="1"/>
  <c r="D38" i="3" s="1"/>
  <c r="H34" i="3"/>
  <c r="I34" i="3" s="1"/>
  <c r="D40" i="3" s="1"/>
  <c r="H33" i="3"/>
  <c r="I33" i="3" s="1"/>
  <c r="G34" i="3" s="1"/>
  <c r="AC34" i="3" s="1"/>
  <c r="H32" i="3"/>
  <c r="I32" i="3" s="1"/>
  <c r="D34" i="3" s="1"/>
  <c r="AB34" i="3" s="1"/>
  <c r="H31" i="3"/>
  <c r="I31" i="3" s="1"/>
  <c r="H30" i="3"/>
  <c r="I30" i="3" s="1"/>
  <c r="H29" i="3"/>
  <c r="G32" i="3" s="1"/>
  <c r="AC32" i="3" s="1"/>
  <c r="H28" i="3"/>
  <c r="I28" i="3" s="1"/>
  <c r="H27" i="3"/>
  <c r="I27" i="3" s="1"/>
  <c r="H26" i="3"/>
  <c r="I26" i="3" s="1"/>
  <c r="H25" i="3"/>
  <c r="I25" i="3" s="1"/>
  <c r="H24" i="3"/>
  <c r="I24" i="3" s="1"/>
  <c r="H23" i="3"/>
  <c r="G30" i="3" s="1"/>
  <c r="AC30" i="3" s="1"/>
  <c r="H22" i="3"/>
  <c r="I22" i="3" s="1"/>
  <c r="H21" i="3"/>
  <c r="G28" i="3" s="1"/>
  <c r="AC28" i="3" s="1"/>
  <c r="H20" i="3"/>
  <c r="I20" i="3" s="1"/>
  <c r="H19" i="3"/>
  <c r="G26" i="3" s="1"/>
  <c r="AC26" i="3" s="1"/>
  <c r="H18" i="3"/>
  <c r="I18" i="3" s="1"/>
  <c r="H17" i="3"/>
  <c r="D26" i="3" s="1"/>
  <c r="AB26" i="3" s="1"/>
  <c r="H16" i="3"/>
  <c r="I16" i="3" s="1"/>
  <c r="H15" i="3"/>
  <c r="G24" i="3" s="1"/>
  <c r="AC24" i="3" s="1"/>
  <c r="H14" i="3"/>
  <c r="D24" i="3" s="1"/>
  <c r="AB24" i="3" s="1"/>
  <c r="H13" i="3"/>
  <c r="I13" i="3" s="1"/>
  <c r="H12" i="3"/>
  <c r="I12" i="3" s="1"/>
  <c r="H11" i="3"/>
  <c r="I11" i="3" s="1"/>
  <c r="H10" i="3"/>
  <c r="I10" i="3" s="1"/>
  <c r="H9" i="3"/>
  <c r="I9" i="3" s="1"/>
  <c r="H8" i="3"/>
  <c r="I8" i="3" s="1"/>
  <c r="H7" i="3"/>
  <c r="I7" i="3" s="1"/>
  <c r="H6" i="3"/>
  <c r="I6" i="3" s="1"/>
  <c r="H5" i="3"/>
  <c r="I5" i="3" s="1"/>
  <c r="H4" i="3"/>
  <c r="I4" i="3" s="1"/>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J10" i="1" s="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8" i="1" l="1"/>
  <c r="G29" i="3"/>
  <c r="AC29" i="3" s="1"/>
  <c r="G21" i="3"/>
  <c r="AC21" i="3" s="1"/>
  <c r="I14" i="3"/>
  <c r="J82" i="1"/>
  <c r="G23" i="3"/>
  <c r="AC23" i="3" s="1"/>
  <c r="G31" i="3"/>
  <c r="AC31" i="3" s="1"/>
  <c r="G25" i="3"/>
  <c r="AC25" i="3" s="1"/>
  <c r="G33" i="3"/>
  <c r="AC33" i="3" s="1"/>
  <c r="G27" i="3"/>
  <c r="AC27" i="3" s="1"/>
  <c r="G35" i="3"/>
  <c r="AC35" i="3" s="1"/>
  <c r="J27" i="1"/>
  <c r="J45" i="1"/>
  <c r="J54" i="1"/>
  <c r="J97" i="1"/>
  <c r="C17" i="1"/>
  <c r="C35" i="1"/>
  <c r="C37" i="1"/>
  <c r="C44" i="1"/>
  <c r="C46" i="1"/>
  <c r="C53" i="1"/>
  <c r="C55" i="1"/>
  <c r="C71" i="1"/>
  <c r="D21" i="3"/>
  <c r="AB21" i="3" s="1"/>
  <c r="D23" i="3"/>
  <c r="AB23" i="3" s="1"/>
  <c r="D25" i="3"/>
  <c r="AB25" i="3" s="1"/>
  <c r="D27" i="3"/>
  <c r="AB27" i="3" s="1"/>
  <c r="D29" i="3"/>
  <c r="AB29" i="3" s="1"/>
  <c r="D31" i="3"/>
  <c r="AB31" i="3" s="1"/>
  <c r="D33" i="3"/>
  <c r="AB33" i="3" s="1"/>
  <c r="D35" i="3"/>
  <c r="AB35" i="3" s="1"/>
  <c r="I21" i="3"/>
  <c r="I29" i="3"/>
  <c r="I17" i="3"/>
  <c r="I15" i="3"/>
  <c r="I19" i="3"/>
  <c r="C7" i="1"/>
  <c r="C9" i="1"/>
  <c r="D20" i="3"/>
  <c r="AB20" i="3" s="1"/>
  <c r="D22" i="3"/>
  <c r="AB22" i="3" s="1"/>
  <c r="D28" i="3"/>
  <c r="AB28" i="3" s="1"/>
  <c r="D30" i="3"/>
  <c r="AB30" i="3" s="1"/>
  <c r="D32" i="3"/>
  <c r="AB32" i="3" s="1"/>
  <c r="D37" i="3"/>
  <c r="I23" i="3"/>
  <c r="G20" i="3"/>
  <c r="AC20" i="3" s="1"/>
  <c r="G22" i="3"/>
  <c r="AC22" i="3" s="1"/>
  <c r="D39" i="3"/>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J81" i="1"/>
  <c r="C80" i="1"/>
  <c r="C82" i="1"/>
  <c r="J80" i="1"/>
  <c r="C70" i="1"/>
  <c r="J70" i="1"/>
  <c r="J71" i="1"/>
  <c r="J73" i="1"/>
  <c r="C72" i="1"/>
  <c r="J72" i="1"/>
  <c r="C73" i="1"/>
  <c r="J63" i="1"/>
  <c r="J62" i="1"/>
  <c r="J64" i="1"/>
  <c r="C61" i="1"/>
  <c r="C63" i="1"/>
  <c r="C64" i="1"/>
  <c r="C62" i="1"/>
  <c r="J61" i="1"/>
  <c r="J53" i="1"/>
  <c r="J55" i="1"/>
  <c r="C52" i="1"/>
  <c r="C54" i="1"/>
  <c r="U54" i="1" s="1"/>
  <c r="J52" i="1"/>
  <c r="J43" i="1"/>
  <c r="C45" i="1"/>
  <c r="C43" i="1"/>
  <c r="J44" i="1"/>
  <c r="J46" i="1"/>
  <c r="C34" i="1"/>
  <c r="C36" i="1"/>
  <c r="J35" i="1"/>
  <c r="J37" i="1"/>
  <c r="J36" i="1"/>
  <c r="C25" i="1"/>
  <c r="C27" i="1"/>
  <c r="C26" i="1"/>
  <c r="J25" i="1"/>
  <c r="J26" i="1"/>
  <c r="C28" i="1"/>
  <c r="J28" i="1"/>
  <c r="C19" i="1"/>
  <c r="J16" i="1"/>
  <c r="C16" i="1"/>
  <c r="C18" i="1"/>
  <c r="J18" i="1"/>
  <c r="J17" i="1"/>
  <c r="J19" i="1"/>
  <c r="J7" i="1"/>
  <c r="C8" i="1"/>
  <c r="C10" i="1"/>
  <c r="U10" i="1" s="1"/>
  <c r="J9" i="1"/>
  <c r="V99" i="1" l="1"/>
  <c r="U98" i="1"/>
  <c r="U79" i="1"/>
  <c r="U82" i="1"/>
  <c r="V71" i="1"/>
  <c r="V63" i="1"/>
  <c r="U55" i="1"/>
  <c r="V43" i="1"/>
  <c r="U17" i="1"/>
  <c r="U8" i="1"/>
  <c r="U9" i="1"/>
  <c r="U19" i="1"/>
  <c r="V35" i="1"/>
  <c r="U91" i="1"/>
  <c r="U26" i="1"/>
  <c r="U36" i="1"/>
  <c r="U7" i="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K54" i="1" l="1"/>
  <c r="K35" i="1"/>
  <c r="K7" i="1"/>
  <c r="K10" i="1"/>
  <c r="K19" i="1"/>
  <c r="K36" i="1"/>
  <c r="K8" i="1"/>
  <c r="K53" i="1"/>
  <c r="K9" i="1"/>
  <c r="K52" i="1"/>
  <c r="K55" i="1"/>
  <c r="K70" i="1"/>
  <c r="K45" i="1"/>
  <c r="K34" i="1"/>
  <c r="K91" i="1"/>
  <c r="K61" i="1"/>
  <c r="K88" i="1"/>
  <c r="K89" i="1"/>
  <c r="K100" i="1"/>
  <c r="K62" i="1"/>
  <c r="K63" i="1"/>
  <c r="K90" i="1"/>
  <c r="K46" i="1"/>
  <c r="K64" i="1"/>
  <c r="K37" i="1"/>
  <c r="K109" i="1"/>
  <c r="K18" i="1"/>
  <c r="K44" i="1"/>
  <c r="K97" i="1"/>
  <c r="K98" i="1"/>
  <c r="K107" i="1"/>
  <c r="K108" i="1"/>
  <c r="K106" i="1"/>
  <c r="K99" i="1"/>
  <c r="K82" i="1"/>
  <c r="K80" i="1"/>
  <c r="K81" i="1"/>
  <c r="K79" i="1"/>
  <c r="K71" i="1"/>
  <c r="K73" i="1"/>
  <c r="K72" i="1"/>
  <c r="K43" i="1"/>
  <c r="K27" i="1"/>
  <c r="K28" i="1"/>
  <c r="K25" i="1"/>
  <c r="K26" i="1"/>
  <c r="K16" i="1"/>
  <c r="K17" i="1"/>
  <c r="C35" i="2" l="1"/>
  <c r="G15" i="3" s="1"/>
  <c r="AC15" i="3" s="1"/>
  <c r="B33" i="2"/>
  <c r="D15" i="3" s="1"/>
  <c r="AB15" i="3" s="1"/>
  <c r="B10" i="2"/>
  <c r="C9" i="2"/>
  <c r="B9" i="2"/>
  <c r="D9" i="2"/>
  <c r="L9" i="2"/>
  <c r="B31" i="2"/>
  <c r="D6" i="3" s="1"/>
  <c r="AB6" i="3" s="1"/>
  <c r="E9" i="2"/>
  <c r="C31" i="2"/>
  <c r="G7" i="3" s="1"/>
  <c r="AC7" i="3" s="1"/>
  <c r="L7" i="2"/>
  <c r="B26" i="2"/>
  <c r="D10" i="3" s="1"/>
  <c r="AB10" i="3" s="1"/>
  <c r="L4" i="2"/>
  <c r="D4" i="2"/>
  <c r="E4" i="2"/>
  <c r="C26" i="2"/>
  <c r="D4" i="3" s="1"/>
  <c r="AB4" i="3" s="1"/>
  <c r="B4" i="2"/>
  <c r="C4" i="2"/>
  <c r="L10" i="2"/>
  <c r="D7" i="2"/>
  <c r="L11" i="2"/>
  <c r="B32" i="2"/>
  <c r="D13" i="3" s="1"/>
  <c r="AB13" i="3" s="1"/>
  <c r="B35" i="2"/>
  <c r="D17" i="3" s="1"/>
  <c r="AB17" i="3" s="1"/>
  <c r="E13" i="2"/>
  <c r="B7" i="2"/>
  <c r="C7" i="2"/>
  <c r="C32" i="2"/>
  <c r="G19" i="3" s="1"/>
  <c r="AC19" i="3" s="1"/>
  <c r="B29" i="2"/>
  <c r="D12" i="3" s="1"/>
  <c r="AB12" i="3" s="1"/>
  <c r="C29" i="2"/>
  <c r="D19" i="3" s="1"/>
  <c r="AB19" i="3" s="1"/>
  <c r="D10" i="2"/>
  <c r="C10" i="2"/>
  <c r="E7" i="2"/>
  <c r="E10" i="2"/>
  <c r="L13" i="2"/>
  <c r="B13" i="2"/>
  <c r="C13" i="2"/>
  <c r="D13" i="2"/>
  <c r="D11" i="2"/>
  <c r="L8" i="2"/>
  <c r="E8" i="2"/>
  <c r="C30" i="2"/>
  <c r="D9" i="3" s="1"/>
  <c r="AB9" i="3" s="1"/>
  <c r="D8" i="2"/>
  <c r="B30" i="2"/>
  <c r="D5" i="3" s="1"/>
  <c r="AB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K9" i="2" l="1"/>
  <c r="K4" i="2"/>
  <c r="M4" i="2"/>
  <c r="K14" i="2"/>
  <c r="K10" i="2"/>
  <c r="AD6" i="3"/>
  <c r="L13" i="3" s="1"/>
  <c r="M9" i="2"/>
  <c r="K8" i="2"/>
  <c r="K13" i="2"/>
  <c r="K7" i="2"/>
  <c r="K11" i="2"/>
  <c r="K12" i="2"/>
  <c r="M6" i="2"/>
  <c r="M5" i="2"/>
  <c r="K15" i="2"/>
  <c r="K6" i="2"/>
  <c r="K5" i="2"/>
  <c r="M8" i="2"/>
  <c r="M14" i="2"/>
  <c r="M13" i="2"/>
  <c r="M15" i="2"/>
  <c r="M12" i="2"/>
  <c r="M10" i="2"/>
  <c r="M7" i="2"/>
  <c r="M11" i="2"/>
  <c r="G8" i="2" l="1"/>
  <c r="H8" i="2" s="1"/>
  <c r="L12" i="3"/>
  <c r="L11" i="3"/>
  <c r="L5" i="3"/>
  <c r="L18" i="3"/>
  <c r="L16" i="3"/>
  <c r="L10" i="3"/>
  <c r="L8" i="3"/>
  <c r="G15" i="2"/>
  <c r="H15" i="2" s="1"/>
  <c r="G13" i="2"/>
  <c r="H13" i="2" s="1"/>
  <c r="G6" i="2"/>
  <c r="H6" i="2" s="1"/>
  <c r="G12" i="2"/>
  <c r="H12" i="2" s="1"/>
  <c r="G5" i="2"/>
  <c r="H5" i="2" s="1"/>
  <c r="G14" i="2"/>
  <c r="H14" i="2" s="1"/>
  <c r="G4" i="2"/>
  <c r="G10" i="2"/>
  <c r="H10" i="2" s="1"/>
  <c r="G9" i="2"/>
  <c r="H9" i="2" s="1"/>
  <c r="G7" i="2"/>
  <c r="H7" i="2" s="1"/>
  <c r="G11" i="2"/>
  <c r="H11" i="2" s="1"/>
  <c r="H4" i="2" l="1"/>
  <c r="AD2" i="3" s="1"/>
  <c r="AD4" i="3" s="1"/>
  <c r="H45" i="3"/>
  <c r="H39" i="3"/>
  <c r="G45" i="3"/>
  <c r="G39" i="3"/>
  <c r="H44" i="3"/>
  <c r="H38" i="3"/>
  <c r="G44" i="3"/>
  <c r="G38" i="3"/>
  <c r="H43" i="3"/>
  <c r="G43" i="3"/>
  <c r="H42" i="3"/>
  <c r="G42" i="3"/>
  <c r="G40" i="3"/>
  <c r="H41" i="3"/>
  <c r="G41" i="3"/>
  <c r="H40" i="3"/>
  <c r="G18" i="3" l="1"/>
  <c r="AC18" i="3" s="1"/>
  <c r="G16" i="3"/>
  <c r="AC16" i="3" s="1"/>
  <c r="G10" i="3"/>
  <c r="AC10" i="3" s="1"/>
  <c r="G8" i="3"/>
  <c r="AC8" i="3" s="1"/>
  <c r="G5" i="3"/>
  <c r="AC5" i="3" s="1"/>
  <c r="G13" i="3"/>
  <c r="AC13" i="3" s="1"/>
  <c r="G11" i="3"/>
  <c r="AC11" i="3" s="1"/>
  <c r="G12" i="3"/>
  <c r="AC12" i="3" s="1"/>
</calcChain>
</file>

<file path=xl/sharedStrings.xml><?xml version="1.0" encoding="utf-8"?>
<sst xmlns="http://schemas.openxmlformats.org/spreadsheetml/2006/main" count="4555" uniqueCount="202">
  <si>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</si>
  <si>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</si>
  <si>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</si>
  <si>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</si>
  <si>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</si>
  <si>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</si>
  <si>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</si>
  <si>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</si>
  <si>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</si>
  <si>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</si>
  <si>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</si>
  <si>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</si>
  <si>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</si>
  <si>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</si>
  <si>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</si>
  <si>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</si>
  <si>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</si>
  <si>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</si>
  <si>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</si>
  <si>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</si>
  <si>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</si>
  <si>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</si>
  <si>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</si>
  <si>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</si>
  <si>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</si>
  <si>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</si>
  <si>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</si>
  <si>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</si>
  <si>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</si>
  <si>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</si>
  <si>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</si>
  <si>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</si>
  <si>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</si>
  <si>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</si>
  <si>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</si>
  <si>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</si>
  <si>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</si>
  <si>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</si>
  <si>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</si>
  <si>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</si>
  <si>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</si>
  <si>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</si>
  <si>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</si>
  <si>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</si>
  <si>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</si>
  <si>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</si>
  <si>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</si>
  <si>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</si>
  <si>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</si>
  <si>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</si>
  <si>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</si>
  <si>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</si>
  <si>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</si>
  <si>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</si>
  <si>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</si>
  <si>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</si>
  <si>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</si>
  <si>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</si>
  <si>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</si>
  <si>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</si>
  <si>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</si>
  <si>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</si>
  <si>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</si>
  <si>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</si>
  <si>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</si>
  <si>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</si>
  <si>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</si>
  <si>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</si>
  <si>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</si>
  <si>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</si>
  <si>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</si>
  <si>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</si>
  <si>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</si>
  <si>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</si>
  <si>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</si>
  <si>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</si>
  <si>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</si>
  <si>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</si>
  <si>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</si>
  <si>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</si>
  <si>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</si>
  <si>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</si>
  <si>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</si>
  <si>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</si>
  <si>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</si>
  <si>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</si>
  <si>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</si>
  <si>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</si>
  <si>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</si>
  <si>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</si>
  <si>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</si>
  <si>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</si>
  <si>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</si>
  <si>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</si>
  <si>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</si>
  <si>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</si>
  <si>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</si>
  <si>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</si>
  <si>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</si>
  <si>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</si>
  <si>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</si>
  <si>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</si>
  <si>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</si>
  <si>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</si>
  <si>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</si>
  <si>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</si>
  <si>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</si>
  <si>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</si>
  <si>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</si>
  <si>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</si>
  <si>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</si>
  <si>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</si>
  <si>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</si>
  <si>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</si>
  <si>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</si>
  <si>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</si>
  <si>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</si>
  <si>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</si>
  <si>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</si>
  <si>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</si>
  <si>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</si>
  <si>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</si>
  <si>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</si>
  <si>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</si>
  <si>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</si>
  <si>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</si>
  <si>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</si>
  <si>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</si>
  <si>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</si>
  <si>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</si>
  <si>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</si>
  <si>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</si>
  <si>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</si>
  <si>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</si>
  <si>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</si>
  <si>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</si>
  <si>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</si>
  <si>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</si>
  <si>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</si>
  <si>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</si>
  <si>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</si>
  <si>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</si>
  <si>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</si>
  <si>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</si>
  <si>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</si>
  <si>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</si>
  <si>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</si>
  <si>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</si>
  <si>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</si>
  <si>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</si>
  <si>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</si>
  <si>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</si>
  <si>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</si>
  <si>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</si>
  <si>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</si>
  <si>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</si>
  <si>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</si>
  <si>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</si>
  <si>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</si>
  <si>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</si>
  <si>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</si>
  <si>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</si>
  <si>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</si>
  <si>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</si>
  <si>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</si>
  <si>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</si>
  <si>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</si>
  <si>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</si>
  <si>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</si>
  <si>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</si>
  <si>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</si>
  <si>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</si>
  <si>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</si>
  <si>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</si>
  <si>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</si>
  <si>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</si>
  <si>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</si>
  <si>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</si>
  <si>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</si>
  <si>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</si>
  <si>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</si>
  <si>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</si>
  <si>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</si>
  <si>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</si>
  <si>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</si>
  <si>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</si>
  <si>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</si>
  <si>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</si>
  <si>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</si>
  <si>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</si>
  <si>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</si>
  <si>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</si>
  <si>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</si>
  <si>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</si>
  <si>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</si>
  <si>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</si>
  <si>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</si>
  <si>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</si>
  <si>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</si>
  <si>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</si>
  <si>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FRANCESCO BERTAPELLE</t>
  </si>
  <si>
    <t>haaland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</si>
</sst>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
  </numFmts>
  <fonts count="9">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11"/>
  <sheetViews>
    <sheetView showGridLines="0" topLeftCell="A16" workbookViewId="0">
      <selection activeCell="R115" sqref="R115"/>
    </sheetView>
  </sheetViews>
  <sheetFormatPr defaultColWidth="8.75" defaultRowHeight="12.75"/>
  <cols>
    <col min="1" max="1" width="2.625" style="3" customWidth="1"/>
    <col min="2" max="2" width="19.625" style="3" customWidth="1"/>
    <col min="3" max="11" width="5.125" style="3" customWidth="1"/>
    <col min="12" max="12" width="6.625" style="3" customWidth="1"/>
    <col min="13" max="13" width="4.625" style="3" customWidth="1"/>
    <col min="14" max="14" width="8.625" style="3" customWidth="1"/>
    <col min="15" max="15" width="19.625" style="3" customWidth="1"/>
    <col min="16" max="17" width="5.625" style="3" customWidth="1"/>
    <col min="18" max="18" width="19.625" style="3" customWidth="1"/>
    <col min="19" max="20" width="8.75" style="3"/>
    <col min="21" max="21" width="12.625" style="3" hidden="1" customWidth="1"/>
    <col min="22" max="22" width="6.625" style="3" hidden="1" customWidth="1"/>
    <col min="23" max="16384" width="8.75" style="3"/>
  </cols>
  <sheetData>
    <row r="1" spans="2:24" ht="23.25">
      <c r="B1" s="1" t="s">
        <v>23</v>
      </c>
      <c r="M1" s="21" t="s">
        <v>25</v>
      </c>
      <c r="N1" s="22"/>
      <c r="O1" s="22"/>
      <c r="P1" s="22"/>
      <c r="Q1" s="22"/>
      <c r="R1" s="22"/>
    </row>
    <row r="2" spans="2:24">
      <c r="B2" s="4" t="s">
        <v>24</v>
      </c>
      <c r="C2" s="5" t="s">
        <v>200</v>
      </c>
      <c r="M2" s="22"/>
      <c r="N2" s="22"/>
      <c r="O2" s="22"/>
      <c r="P2" s="22"/>
      <c r="Q2" s="22"/>
      <c r="R2" s="22"/>
    </row>
    <row r="3" spans="2:24">
      <c r="M3" s="22"/>
      <c r="N3" s="22"/>
      <c r="O3" s="22"/>
      <c r="P3" s="22"/>
      <c r="Q3" s="22"/>
      <c r="R3" s="22"/>
    </row>
    <row r="4" spans="2:24">
      <c r="M4" s="22"/>
      <c r="N4" s="22"/>
      <c r="O4" s="22"/>
      <c r="P4" s="22"/>
      <c r="Q4" s="22"/>
      <c r="R4" s="22"/>
    </row>
    <row r="5" spans="2:24">
      <c r="B5" s="19" t="s">
        <v>26</v>
      </c>
      <c r="C5" s="20"/>
      <c r="D5" s="20"/>
      <c r="E5" s="20"/>
      <c r="F5" s="20"/>
      <c r="G5" s="20"/>
      <c r="H5" s="20"/>
      <c r="I5" s="20"/>
      <c r="J5" s="20"/>
      <c r="K5" s="20"/>
      <c r="L5" s="20"/>
      <c r="M5" s="20"/>
      <c r="N5" s="20"/>
      <c r="O5" s="20"/>
      <c r="P5" s="20"/>
      <c r="Q5" s="20"/>
      <c r="R5" s="20"/>
    </row>
    <row r="6" spans="2:24">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c r="B7" s="7" t="s">
        <v>44</v>
      </c>
      <c r="C7" s="8">
        <f>3*E7+F7</f>
        <v>9</v>
      </c>
      <c r="D7" s="8">
        <f>SUMPRODUCT((($O$7:$O$12=$B$7)+($R$7:$R$12=$B$7))*ISNUMBER($P$7:$P$12)*ISNUMBER($Q$7:$Q$12))</f>
        <v>3</v>
      </c>
      <c r="E7" s="8">
        <f>SUMPRODUCT(($O$7:$O$12=$B$7)*ISNUMBER($P$7:$P$12)*ISNUMBER($Q$7:$Q$12)*($P$7:$P$12&gt;$Q$7:$Q$12))+SUMPRODUCT(($R$7:$R$12=$B$7)*ISNUMBER($P$7:$P$12)*ISNUMBER($Q$7:$Q$12)*($Q$7:$Q$12&gt;$P$7:$P$12))</f>
        <v>3</v>
      </c>
      <c r="F7" s="8">
        <f>SUMPRODUCT((($O$7:$O$12=$B$7)+($R$7:$R$12=$B$7))*ISNUMBER($P$7:$P$12)*ISNUMBER($Q$7:$Q$12)*($P$7:$P$12=$Q$7:$Q$12))</f>
        <v>0</v>
      </c>
      <c r="G7" s="8">
        <f>SUMPRODUCT(($O$7:$O$12=$B$7)*ISNUMBER($P$7:$P$12)*ISNUMBER($Q$7:$Q$12)*($P$7:$P$12&lt;$Q$7:$Q$12))+SUMPRODUCT(($R$7:$R$12=$B$7)*ISNUMBER($P$7:$P$12)*ISNUMBER($Q$7:$Q$12)*($Q$7:$Q$12&lt;$P$7:$P$12))</f>
        <v>0</v>
      </c>
      <c r="H7" s="8">
        <f>SUMPRODUCT(($O$7:$O$12=$B$7)*ISNUMBER($P$7:$P$12)*ISNUMBER($Q$7:$Q$12)*$P$7:$P$12)+SUMPRODUCT(($R$7:$R$12=$B$7)*ISNUMBER($P$7:$P$12)*ISNUMBER($Q$7:$Q$12)*$Q$7:$Q$12)</f>
        <v>8</v>
      </c>
      <c r="I7" s="8">
        <f>SUMPRODUCT(($O$7:$O$12=$B$7)*ISNUMBER($P$7:$P$12)*ISNUMBER($Q$7:$Q$12)*$Q$7:$Q$12)+SUMPRODUCT(($R$7:$R$12=$B$7)*ISNUMBER($P$7:$P$12)*ISNUMBER($Q$7:$Q$12)*$P$7:$P$12)</f>
        <v>2</v>
      </c>
      <c r="J7" s="8">
        <f>H7-I7</f>
        <v>6</v>
      </c>
      <c r="K7" s="8">
        <f>SUMPRODUCT(($U$7:$U$10&gt;U7)*1)+1</f>
        <v>1</v>
      </c>
      <c r="L7" s="9">
        <v>0</v>
      </c>
      <c r="M7" s="8">
        <v>1</v>
      </c>
      <c r="N7" s="18">
        <v>46184</v>
      </c>
      <c r="O7" s="7" t="s">
        <v>44</v>
      </c>
      <c r="P7" s="9">
        <v>3</v>
      </c>
      <c r="Q7" s="9">
        <v>0</v>
      </c>
      <c r="R7" s="7" t="s">
        <v>45</v>
      </c>
      <c r="U7" s="3">
        <f>C7*10000000+L7*100000+(J7+100)*100+H7+3*0.001</f>
        <v>90010608.003000006</v>
      </c>
      <c r="V7" s="3">
        <f>IF(AND(MIN($D$7:$D$10)=3,COUNTIFS($C$7:$C$10,C7,$J$7:$J$10,J7,$H$7:$H$10,H7,$I$7:$I$10,I7)&gt;1),1,0)</f>
        <v>0</v>
      </c>
    </row>
    <row r="8" spans="2:24">
      <c r="B8" s="7" t="s">
        <v>45</v>
      </c>
      <c r="C8" s="8">
        <f>3*E8+F8</f>
        <v>0</v>
      </c>
      <c r="D8" s="8">
        <f>SUMPRODUCT((($O$7:$O$12=$B$8)+($R$7:$R$12=$B$8))*ISNUMBER($P$7:$P$12)*ISNUMBER($Q$7:$Q$12))</f>
        <v>3</v>
      </c>
      <c r="E8" s="8">
        <f>SUMPRODUCT(($O$7:$O$12=$B$8)*ISNUMBER($P$7:$P$12)*ISNUMBER($Q$7:$Q$12)*($P$7:$P$12&gt;$Q$7:$Q$12))+SUMPRODUCT(($R$7:$R$12=$B$8)*ISNUMBER($P$7:$P$12)*ISNUMBER($Q$7:$Q$12)*($Q$7:$Q$12&gt;$P$7:$P$12))</f>
        <v>0</v>
      </c>
      <c r="F8" s="8">
        <f>SUMPRODUCT((($O$7:$O$12=$B$8)+($R$7:$R$12=$B$8))*ISNUMBER($P$7:$P$12)*ISNUMBER($Q$7:$Q$12)*($P$7:$P$12=$Q$7:$Q$12))</f>
        <v>0</v>
      </c>
      <c r="G8" s="8">
        <f>SUMPRODUCT(($O$7:$O$12=$B$8)*ISNUMBER($P$7:$P$12)*ISNUMBER($Q$7:$Q$12)*($P$7:$P$12&lt;$Q$7:$Q$12))+SUMPRODUCT(($R$7:$R$12=$B$8)*ISNUMBER($P$7:$P$12)*ISNUMBER($Q$7:$Q$12)*($Q$7:$Q$12&lt;$P$7:$P$12))</f>
        <v>3</v>
      </c>
      <c r="H8" s="8">
        <f>SUMPRODUCT(($O$7:$O$12=$B$8)*ISNUMBER($P$7:$P$12)*ISNUMBER($Q$7:$Q$12)*$P$7:$P$12)+SUMPRODUCT(($R$7:$R$12=$B$8)*ISNUMBER($P$7:$P$12)*ISNUMBER($Q$7:$Q$12)*$Q$7:$Q$12)</f>
        <v>2</v>
      </c>
      <c r="I8" s="8">
        <f>SUMPRODUCT(($O$7:$O$12=$B$8)*ISNUMBER($P$7:$P$12)*ISNUMBER($Q$7:$Q$12)*$Q$7:$Q$12)+SUMPRODUCT(($R$7:$R$12=$B$8)*ISNUMBER($P$7:$P$12)*ISNUMBER($Q$7:$Q$12)*$P$7:$P$12)</f>
        <v>7</v>
      </c>
      <c r="J8" s="8">
        <f>H8-I8</f>
        <v>-5</v>
      </c>
      <c r="K8" s="8">
        <f>SUMPRODUCT(($U$7:$U$10&gt;U8)*1)+1</f>
        <v>4</v>
      </c>
      <c r="L8" s="9">
        <v>0</v>
      </c>
      <c r="M8" s="8">
        <v>2</v>
      </c>
      <c r="N8" s="18">
        <v>46184</v>
      </c>
      <c r="O8" s="7" t="s">
        <v>46</v>
      </c>
      <c r="P8" s="9">
        <v>1</v>
      </c>
      <c r="Q8" s="9">
        <v>1</v>
      </c>
      <c r="R8" s="7" t="s">
        <v>47</v>
      </c>
      <c r="U8" s="3">
        <f>C8*10000000+L8*100000+(J8+100)*100+H8+2*0.001</f>
        <v>9502.0020000000004</v>
      </c>
      <c r="V8" s="3">
        <f>IF(AND(MIN($D$7:$D$10)=3,COUNTIFS($C$7:$C$10,C8,$J$7:$J$10,J8,$H$7:$H$10,H8,$I$7:$I$10,I8)&gt;1),1,0)</f>
        <v>0</v>
      </c>
    </row>
    <row r="9" spans="2:24">
      <c r="B9" s="7" t="s">
        <v>46</v>
      </c>
      <c r="C9" s="8">
        <f>3*E9+F9</f>
        <v>4</v>
      </c>
      <c r="D9" s="8">
        <f>SUMPRODUCT((($O$7:$O$12=$B$9)+($R$7:$R$12=$B$9))*ISNUMBER($P$7:$P$12)*ISNUMBER($Q$7:$Q$12))</f>
        <v>3</v>
      </c>
      <c r="E9" s="8">
        <f>SUMPRODUCT(($O$7:$O$12=$B$9)*ISNUMBER($P$7:$P$12)*ISNUMBER($Q$7:$Q$12)*($P$7:$P$12&gt;$Q$7:$Q$12))+SUMPRODUCT(($R$7:$R$12=$B$9)*ISNUMBER($P$7:$P$12)*ISNUMBER($Q$7:$Q$12)*($Q$7:$Q$12&gt;$P$7:$P$12))</f>
        <v>1</v>
      </c>
      <c r="F9" s="8">
        <f>SUMPRODUCT((($O$7:$O$12=$B$9)+($R$7:$R$12=$B$9))*ISNUMBER($P$7:$P$12)*ISNUMBER($Q$7:$Q$12)*($P$7:$P$12=$Q$7:$Q$12))</f>
        <v>1</v>
      </c>
      <c r="G9" s="8">
        <f>SUMPRODUCT(($O$7:$O$12=$B$9)*ISNUMBER($P$7:$P$12)*ISNUMBER($Q$7:$Q$12)*($P$7:$P$12&lt;$Q$7:$Q$12))+SUMPRODUCT(($R$7:$R$12=$B$9)*ISNUMBER($P$7:$P$12)*ISNUMBER($Q$7:$Q$12)*($Q$7:$Q$12&lt;$P$7:$P$12))</f>
        <v>1</v>
      </c>
      <c r="H9" s="8">
        <f>SUMPRODUCT(($O$7:$O$12=$B$9)*ISNUMBER($P$7:$P$12)*ISNUMBER($Q$7:$Q$12)*$P$7:$P$12)+SUMPRODUCT(($R$7:$R$12=$B$9)*ISNUMBER($P$7:$P$12)*ISNUMBER($Q$7:$Q$12)*$Q$7:$Q$12)</f>
        <v>4</v>
      </c>
      <c r="I9" s="8">
        <f>SUMPRODUCT(($O$7:$O$12=$B$9)*ISNUMBER($P$7:$P$12)*ISNUMBER($Q$7:$Q$12)*$Q$7:$Q$12)+SUMPRODUCT(($R$7:$R$12=$B$9)*ISNUMBER($P$7:$P$12)*ISNUMBER($Q$7:$Q$12)*$P$7:$P$12)</f>
        <v>5</v>
      </c>
      <c r="J9" s="8">
        <f>H9-I9</f>
        <v>-1</v>
      </c>
      <c r="K9" s="8">
        <f>SUMPRODUCT(($U$7:$U$10&gt;U9)*1)+1</f>
        <v>3</v>
      </c>
      <c r="L9" s="9">
        <v>0</v>
      </c>
      <c r="M9" s="8">
        <v>25</v>
      </c>
      <c r="N9" s="18">
        <v>46191</v>
      </c>
      <c r="O9" s="7" t="s">
        <v>47</v>
      </c>
      <c r="P9" s="9">
        <v>2</v>
      </c>
      <c r="Q9" s="9">
        <v>1</v>
      </c>
      <c r="R9" s="7" t="s">
        <v>45</v>
      </c>
      <c r="U9" s="3">
        <f>C9*10000000+L9*100000+(J9+100)*100+H9+1*0.001</f>
        <v>40009904.001000002</v>
      </c>
      <c r="V9" s="3">
        <f>IF(AND(MIN($D$7:$D$10)=3,COUNTIFS($C$7:$C$10,C9,$J$7:$J$10,J9,$H$7:$H$10,H9,$I$7:$I$10,I9)&gt;1),1,0)</f>
        <v>0</v>
      </c>
    </row>
    <row r="10" spans="2:24">
      <c r="B10" s="7" t="s">
        <v>47</v>
      </c>
      <c r="C10" s="8">
        <f>3*E10+F10</f>
        <v>4</v>
      </c>
      <c r="D10" s="8">
        <f>SUMPRODUCT((($O$7:$O$12=$B$10)+($R$7:$R$12=$B$10))*ISNUMBER($P$7:$P$12)*ISNUMBER($Q$7:$Q$12))</f>
        <v>3</v>
      </c>
      <c r="E10" s="8">
        <f>SUMPRODUCT(($O$7:$O$12=$B$10)*ISNUMBER($P$7:$P$12)*ISNUMBER($Q$7:$Q$12)*($P$7:$P$12&gt;$Q$7:$Q$12))+SUMPRODUCT(($R$7:$R$12=$B$10)*ISNUMBER($P$7:$P$12)*ISNUMBER($Q$7:$Q$12)*($Q$7:$Q$12&gt;$P$7:$P$12))</f>
        <v>1</v>
      </c>
      <c r="F10" s="8">
        <f>SUMPRODUCT((($O$7:$O$12=$B$10)+($R$7:$R$12=$B$10))*ISNUMBER($P$7:$P$12)*ISNUMBER($Q$7:$Q$12)*($P$7:$P$12=$Q$7:$Q$12))</f>
        <v>1</v>
      </c>
      <c r="G10" s="8">
        <f>SUMPRODUCT(($O$7:$O$12=$B$10)*ISNUMBER($P$7:$P$12)*ISNUMBER($Q$7:$Q$12)*($P$7:$P$12&lt;$Q$7:$Q$12))+SUMPRODUCT(($R$7:$R$12=$B$10)*ISNUMBER($P$7:$P$12)*ISNUMBER($Q$7:$Q$12)*($Q$7:$Q$12&lt;$P$7:$P$12))</f>
        <v>1</v>
      </c>
      <c r="H10" s="8">
        <f>SUMPRODUCT(($O$7:$O$12=$B$10)*ISNUMBER($P$7:$P$12)*ISNUMBER($Q$7:$Q$12)*$P$7:$P$12)+SUMPRODUCT(($R$7:$R$12=$B$10)*ISNUMBER($P$7:$P$12)*ISNUMBER($Q$7:$Q$12)*$Q$7:$Q$12)</f>
        <v>4</v>
      </c>
      <c r="I10" s="8">
        <f>SUMPRODUCT(($O$7:$O$12=$B$10)*ISNUMBER($P$7:$P$12)*ISNUMBER($Q$7:$Q$12)*$Q$7:$Q$12)+SUMPRODUCT(($R$7:$R$12=$B$10)*ISNUMBER($P$7:$P$12)*ISNUMBER($Q$7:$Q$12)*$P$7:$P$12)</f>
        <v>4</v>
      </c>
      <c r="J10" s="8">
        <f>H10-I10</f>
        <v>0</v>
      </c>
      <c r="K10" s="8">
        <f>SUMPRODUCT(($U$7:$U$10&gt;U10)*1)+1</f>
        <v>2</v>
      </c>
      <c r="L10" s="9">
        <v>0</v>
      </c>
      <c r="M10" s="8">
        <v>28</v>
      </c>
      <c r="N10" s="18">
        <v>46191</v>
      </c>
      <c r="O10" s="7" t="s">
        <v>44</v>
      </c>
      <c r="P10" s="9">
        <v>3</v>
      </c>
      <c r="Q10" s="9">
        <v>1</v>
      </c>
      <c r="R10" s="7" t="s">
        <v>46</v>
      </c>
      <c r="U10" s="3">
        <f>C10*10000000+L10*100000+(J10+100)*100+H10+0*0.001</f>
        <v>40010004</v>
      </c>
      <c r="V10" s="3">
        <f>IF(AND(MIN($D$7:$D$10)=3,COUNTIFS($C$7:$C$10,C10,$J$7:$J$10,J10,$H$7:$H$10,H10,$I$7:$I$10,I10)&gt;1),1,0)</f>
        <v>0</v>
      </c>
    </row>
    <row r="11" spans="2:24">
      <c r="M11" s="8">
        <v>53</v>
      </c>
      <c r="N11" s="18">
        <v>46197</v>
      </c>
      <c r="O11" s="7" t="s">
        <v>47</v>
      </c>
      <c r="P11" s="9">
        <v>1</v>
      </c>
      <c r="Q11" s="9">
        <v>2</v>
      </c>
      <c r="R11" s="7" t="s">
        <v>44</v>
      </c>
    </row>
    <row r="12" spans="2:24">
      <c r="M12" s="8">
        <v>54</v>
      </c>
      <c r="N12" s="18">
        <v>46197</v>
      </c>
      <c r="O12" s="7" t="s">
        <v>45</v>
      </c>
      <c r="P12" s="9">
        <v>1</v>
      </c>
      <c r="Q12" s="9">
        <v>2</v>
      </c>
      <c r="R12" s="7" t="s">
        <v>46</v>
      </c>
    </row>
    <row r="14" spans="2:24">
      <c r="B14" s="19" t="s">
        <v>48</v>
      </c>
      <c r="C14" s="20"/>
      <c r="D14" s="20"/>
      <c r="E14" s="20"/>
      <c r="F14" s="20"/>
      <c r="G14" s="20"/>
      <c r="H14" s="20"/>
      <c r="I14" s="20"/>
      <c r="J14" s="20"/>
      <c r="K14" s="20"/>
      <c r="L14" s="20"/>
      <c r="M14" s="20"/>
      <c r="N14" s="20"/>
      <c r="O14" s="20"/>
      <c r="P14" s="20"/>
      <c r="Q14" s="20"/>
      <c r="R14" s="20"/>
    </row>
    <row r="15" spans="2:24">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c r="B16" s="7" t="s">
        <v>49</v>
      </c>
      <c r="C16" s="8">
        <f>3*E16+F16</f>
        <v>4</v>
      </c>
      <c r="D16" s="8">
        <f>SUMPRODUCT((($O$16:$O$21=$B$16)+($R$16:$R$21=$B$16))*ISNUMBER($P$16:$P$21)*ISNUMBER($Q$16:$Q$21))</f>
        <v>3</v>
      </c>
      <c r="E16" s="8">
        <f>SUMPRODUCT(($O$16:$O$21=$B$16)*ISNUMBER($P$16:$P$21)*ISNUMBER($Q$16:$Q$21)*($P$16:$P$21&gt;$Q$16:$Q$21))+SUMPRODUCT(($R$16:$R$21=$B$16)*ISNUMBER($P$16:$P$21)*ISNUMBER($Q$16:$Q$21)*($Q$16:$Q$21&gt;$P$16:$P$21))</f>
        <v>1</v>
      </c>
      <c r="F16" s="8">
        <f>SUMPRODUCT((($O$16:$O$21=$B$16)+($R$16:$R$21=$B$16))*ISNUMBER($P$16:$P$21)*ISNUMBER($Q$16:$Q$21)*($P$16:$P$21=$Q$16:$Q$21))</f>
        <v>1</v>
      </c>
      <c r="G16" s="8">
        <f>SUMPRODUCT(($O$16:$O$21=$B$16)*ISNUMBER($P$16:$P$21)*ISNUMBER($Q$16:$Q$21)*($P$16:$P$21&lt;$Q$16:$Q$21))+SUMPRODUCT(($R$16:$R$21=$B$16)*ISNUMBER($P$16:$P$21)*ISNUMBER($Q$16:$Q$21)*($Q$16:$Q$21&lt;$P$16:$P$21))</f>
        <v>1</v>
      </c>
      <c r="H16" s="8">
        <f>SUMPRODUCT(($O$16:$O$21=$B$16)*ISNUMBER($P$16:$P$21)*ISNUMBER($Q$16:$Q$21)*$P$16:$P$21)+SUMPRODUCT(($R$16:$R$21=$B$16)*ISNUMBER($P$16:$P$21)*ISNUMBER($Q$16:$Q$21)*$Q$16:$Q$21)</f>
        <v>6</v>
      </c>
      <c r="I16" s="8">
        <f>SUMPRODUCT(($O$16:$O$21=$B$16)*ISNUMBER($P$16:$P$21)*ISNUMBER($Q$16:$Q$21)*$Q$16:$Q$21)+SUMPRODUCT(($R$16:$R$21=$B$16)*ISNUMBER($P$16:$P$21)*ISNUMBER($Q$16:$Q$21)*$P$16:$P$21)</f>
        <v>3</v>
      </c>
      <c r="J16" s="8">
        <f>H16-I16</f>
        <v>3</v>
      </c>
      <c r="K16" s="8">
        <f>SUMPRODUCT(($U$16:$U$19&gt;U16)*1)+1</f>
        <v>2</v>
      </c>
      <c r="L16" s="9">
        <v>0</v>
      </c>
      <c r="M16" s="8">
        <v>3</v>
      </c>
      <c r="N16" s="18">
        <v>46185</v>
      </c>
      <c r="O16" s="7" t="s">
        <v>49</v>
      </c>
      <c r="P16" s="9">
        <v>1</v>
      </c>
      <c r="Q16" s="9">
        <v>1</v>
      </c>
      <c r="R16" s="7" t="s">
        <v>52</v>
      </c>
      <c r="U16" s="3">
        <f>C16*10000000+L16*100000+(J16+100)*100+H16+3*0.001</f>
        <v>40010306.002999999</v>
      </c>
      <c r="V16" s="3">
        <f>IF(AND(MIN($D$16:$D$19)=3,COUNTIFS($C$16:$C$19,C16,$J$16:$J$19,J16,$H$16:$H$19,H16,$I$16:$I$19,I16)&gt;1),1,0)</f>
        <v>0</v>
      </c>
    </row>
    <row r="17" spans="2:24">
      <c r="B17" s="7" t="s">
        <v>50</v>
      </c>
      <c r="C17" s="8">
        <f>3*E17+F17</f>
        <v>9</v>
      </c>
      <c r="D17" s="8">
        <f>SUMPRODUCT((($O$16:$O$21=$B$17)+($R$16:$R$21=$B$17))*ISNUMBER($P$16:$P$21)*ISNUMBER($Q$16:$Q$21))</f>
        <v>3</v>
      </c>
      <c r="E17" s="8">
        <f>SUMPRODUCT(($O$16:$O$21=$B$17)*ISNUMBER($P$16:$P$21)*ISNUMBER($Q$16:$Q$21)*($P$16:$P$21&gt;$Q$16:$Q$21))+SUMPRODUCT(($R$16:$R$21=$B$17)*ISNUMBER($P$16:$P$21)*ISNUMBER($Q$16:$Q$21)*($Q$16:$Q$21&gt;$P$16:$P$21))</f>
        <v>3</v>
      </c>
      <c r="F17" s="8">
        <f>SUMPRODUCT((($O$16:$O$21=$B$17)+($R$16:$R$21=$B$17))*ISNUMBER($P$16:$P$21)*ISNUMBER($Q$16:$Q$21)*($P$16:$P$21=$Q$16:$Q$21))</f>
        <v>0</v>
      </c>
      <c r="G17" s="8">
        <f>SUMPRODUCT(($O$16:$O$21=$B$17)*ISNUMBER($P$16:$P$21)*ISNUMBER($Q$16:$Q$21)*($P$16:$P$21&lt;$Q$16:$Q$21))+SUMPRODUCT(($R$16:$R$21=$B$17)*ISNUMBER($P$16:$P$21)*ISNUMBER($Q$16:$Q$21)*($Q$16:$Q$21&lt;$P$16:$P$21))</f>
        <v>0</v>
      </c>
      <c r="H17" s="8">
        <f>SUMPRODUCT(($O$16:$O$21=$B$17)*ISNUMBER($P$16:$P$21)*ISNUMBER($Q$16:$Q$21)*$P$16:$P$21)+SUMPRODUCT(($R$16:$R$21=$B$17)*ISNUMBER($P$16:$P$21)*ISNUMBER($Q$16:$Q$21)*$Q$16:$Q$21)</f>
        <v>9</v>
      </c>
      <c r="I17" s="8">
        <f>SUMPRODUCT(($O$16:$O$21=$B$17)*ISNUMBER($P$16:$P$21)*ISNUMBER($Q$16:$Q$21)*$Q$16:$Q$21)+SUMPRODUCT(($R$16:$R$21=$B$17)*ISNUMBER($P$16:$P$21)*ISNUMBER($Q$16:$Q$21)*$P$16:$P$21)</f>
        <v>2</v>
      </c>
      <c r="J17" s="8">
        <f>H17-I17</f>
        <v>7</v>
      </c>
      <c r="K17" s="8">
        <f>SUMPRODUCT(($U$16:$U$19&gt;U17)*1)+1</f>
        <v>1</v>
      </c>
      <c r="L17" s="9">
        <v>0</v>
      </c>
      <c r="M17" s="8">
        <v>8</v>
      </c>
      <c r="N17" s="18">
        <v>46186</v>
      </c>
      <c r="O17" s="7" t="s">
        <v>51</v>
      </c>
      <c r="P17" s="9">
        <v>0</v>
      </c>
      <c r="Q17" s="9">
        <v>5</v>
      </c>
      <c r="R17" s="7" t="s">
        <v>50</v>
      </c>
      <c r="U17" s="3">
        <f>C17*10000000+L17*100000+(J17+100)*100+H17+2*0.001</f>
        <v>90010709.002000004</v>
      </c>
      <c r="V17" s="3">
        <f>IF(AND(MIN($D$16:$D$19)=3,COUNTIFS($C$16:$C$19,C17,$J$16:$J$19,J17,$H$16:$H$19,H17,$I$16:$I$19,I17)&gt;1),1,0)</f>
        <v>0</v>
      </c>
    </row>
    <row r="18" spans="2:24">
      <c r="B18" s="7" t="s">
        <v>51</v>
      </c>
      <c r="C18" s="8">
        <f>3*E18+F18</f>
        <v>0</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0</v>
      </c>
      <c r="G18" s="8">
        <f>SUMPRODUCT(($O$16:$O$21=$B$18)*ISNUMBER($P$16:$P$21)*ISNUMBER($Q$16:$Q$21)*($P$16:$P$21&lt;$Q$16:$Q$21))+SUMPRODUCT(($R$16:$R$21=$B$18)*ISNUMBER($P$16:$P$21)*ISNUMBER($Q$16:$Q$21)*($Q$16:$Q$21&lt;$P$16:$P$21))</f>
        <v>3</v>
      </c>
      <c r="H18" s="8">
        <f>SUMPRODUCT(($O$16:$O$21=$B$18)*ISNUMBER($P$16:$P$21)*ISNUMBER($Q$16:$Q$21)*$P$16:$P$21)+SUMPRODUCT(($R$16:$R$21=$B$18)*ISNUMBER($P$16:$P$21)*ISNUMBER($Q$16:$Q$21)*$Q$16:$Q$21)</f>
        <v>0</v>
      </c>
      <c r="I18" s="8">
        <f>SUMPRODUCT(($O$16:$O$21=$B$18)*ISNUMBER($P$16:$P$21)*ISNUMBER($Q$16:$Q$21)*$Q$16:$Q$21)+SUMPRODUCT(($R$16:$R$21=$B$18)*ISNUMBER($P$16:$P$21)*ISNUMBER($Q$16:$Q$21)*$P$16:$P$21)</f>
        <v>12</v>
      </c>
      <c r="J18" s="8">
        <f>H18-I18</f>
        <v>-12</v>
      </c>
      <c r="K18" s="8">
        <f>SUMPRODUCT(($U$16:$U$19&gt;U18)*1)+1</f>
        <v>4</v>
      </c>
      <c r="L18" s="9">
        <v>0</v>
      </c>
      <c r="M18" s="8">
        <v>26</v>
      </c>
      <c r="N18" s="18">
        <v>46191</v>
      </c>
      <c r="O18" s="7" t="s">
        <v>50</v>
      </c>
      <c r="P18" s="9">
        <v>2</v>
      </c>
      <c r="Q18" s="9">
        <v>1</v>
      </c>
      <c r="R18" s="7" t="s">
        <v>52</v>
      </c>
      <c r="U18" s="3">
        <f>C18*10000000+L18*100000+(J18+100)*100+H18+1*0.001</f>
        <v>8800.0010000000002</v>
      </c>
      <c r="V18" s="3">
        <f>IF(AND(MIN($D$16:$D$19)=3,COUNTIFS($C$16:$C$19,C18,$J$16:$J$19,J18,$H$16:$H$19,H18,$I$16:$I$19,I18)&gt;1),1,0)</f>
        <v>0</v>
      </c>
    </row>
    <row r="19" spans="2:24">
      <c r="B19" s="7" t="s">
        <v>52</v>
      </c>
      <c r="C19" s="8">
        <f>3*E19+F19</f>
        <v>4</v>
      </c>
      <c r="D19" s="8">
        <f>SUMPRODUCT((($O$16:$O$21=$B$19)+($R$16:$R$21=$B$19))*ISNUMBER($P$16:$P$21)*ISNUMBER($Q$16:$Q$21))</f>
        <v>3</v>
      </c>
      <c r="E19" s="8">
        <f>SUMPRODUCT(($O$16:$O$21=$B$19)*ISNUMBER($P$16:$P$21)*ISNUMBER($Q$16:$Q$21)*($P$16:$P$21&gt;$Q$16:$Q$21))+SUMPRODUCT(($R$16:$R$21=$B$19)*ISNUMBER($P$16:$P$21)*ISNUMBER($Q$16:$Q$21)*($Q$16:$Q$21&gt;$P$16:$P$21))</f>
        <v>1</v>
      </c>
      <c r="F19" s="8">
        <f>SUMPRODUCT((($O$16:$O$21=$B$19)+($R$16:$R$21=$B$19))*ISNUMBER($P$16:$P$21)*ISNUMBER($Q$16:$Q$21)*($P$16:$P$21=$Q$16:$Q$21))</f>
        <v>1</v>
      </c>
      <c r="G19" s="8">
        <f>SUMPRODUCT(($O$16:$O$21=$B$19)*ISNUMBER($P$16:$P$21)*ISNUMBER($Q$16:$Q$21)*($P$16:$P$21&lt;$Q$16:$Q$21))+SUMPRODUCT(($R$16:$R$21=$B$19)*ISNUMBER($P$16:$P$21)*ISNUMBER($Q$16:$Q$21)*($Q$16:$Q$21&lt;$P$16:$P$21))</f>
        <v>1</v>
      </c>
      <c r="H19" s="8">
        <f>SUMPRODUCT(($O$16:$O$21=$B$19)*ISNUMBER($P$16:$P$21)*ISNUMBER($Q$16:$Q$21)*$P$16:$P$21)+SUMPRODUCT(($R$16:$R$21=$B$19)*ISNUMBER($P$16:$P$21)*ISNUMBER($Q$16:$Q$21)*$Q$16:$Q$21)</f>
        <v>5</v>
      </c>
      <c r="I19" s="8">
        <f>SUMPRODUCT(($O$16:$O$21=$B$19)*ISNUMBER($P$16:$P$21)*ISNUMBER($Q$16:$Q$21)*$Q$16:$Q$21)+SUMPRODUCT(($R$16:$R$21=$B$19)*ISNUMBER($P$16:$P$21)*ISNUMBER($Q$16:$Q$21)*$P$16:$P$21)</f>
        <v>3</v>
      </c>
      <c r="J19" s="8">
        <f>H19-I19</f>
        <v>2</v>
      </c>
      <c r="K19" s="8">
        <f>SUMPRODUCT(($U$16:$U$19&gt;U19)*1)+1</f>
        <v>3</v>
      </c>
      <c r="L19" s="9">
        <v>0</v>
      </c>
      <c r="M19" s="8">
        <v>27</v>
      </c>
      <c r="N19" s="18">
        <v>46191</v>
      </c>
      <c r="O19" s="7" t="s">
        <v>49</v>
      </c>
      <c r="P19" s="9">
        <v>4</v>
      </c>
      <c r="Q19" s="9">
        <v>0</v>
      </c>
      <c r="R19" s="7" t="s">
        <v>51</v>
      </c>
      <c r="U19" s="3">
        <f>C19*10000000+L19*100000+(J19+100)*100+H19+0*0.001</f>
        <v>40010205</v>
      </c>
      <c r="V19" s="3">
        <f>IF(AND(MIN($D$16:$D$19)=3,COUNTIFS($C$16:$C$19,C19,$J$16:$J$19,J19,$H$16:$H$19,H19,$I$16:$I$19,I19)&gt;1),1,0)</f>
        <v>0</v>
      </c>
    </row>
    <row r="20" spans="2:24">
      <c r="M20" s="8">
        <v>51</v>
      </c>
      <c r="N20" s="18">
        <v>46197</v>
      </c>
      <c r="O20" s="7" t="s">
        <v>50</v>
      </c>
      <c r="P20" s="9">
        <v>2</v>
      </c>
      <c r="Q20" s="9">
        <v>1</v>
      </c>
      <c r="R20" s="7" t="s">
        <v>49</v>
      </c>
    </row>
    <row r="21" spans="2:24">
      <c r="M21" s="8">
        <v>52</v>
      </c>
      <c r="N21" s="18">
        <v>46197</v>
      </c>
      <c r="O21" s="7" t="s">
        <v>52</v>
      </c>
      <c r="P21" s="9">
        <v>3</v>
      </c>
      <c r="Q21" s="9">
        <v>0</v>
      </c>
      <c r="R21" s="7" t="s">
        <v>51</v>
      </c>
      <c r="U21" s="3" t="s">
        <v>103</v>
      </c>
    </row>
    <row r="23" spans="2:24">
      <c r="B23" s="19" t="s">
        <v>53</v>
      </c>
      <c r="C23" s="20"/>
      <c r="D23" s="20"/>
      <c r="E23" s="20"/>
      <c r="F23" s="20"/>
      <c r="G23" s="20"/>
      <c r="H23" s="20"/>
      <c r="I23" s="20"/>
      <c r="J23" s="20"/>
      <c r="K23" s="20"/>
      <c r="L23" s="20"/>
      <c r="M23" s="20"/>
      <c r="N23" s="20"/>
      <c r="O23" s="20"/>
      <c r="P23" s="20"/>
      <c r="Q23" s="20"/>
      <c r="R23" s="20"/>
    </row>
    <row r="24" spans="2:24">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c r="B25" s="7" t="s">
        <v>54</v>
      </c>
      <c r="C25" s="8">
        <f>3*E25+F25</f>
        <v>9</v>
      </c>
      <c r="D25" s="8">
        <f>SUMPRODUCT((($O$25:$O$30=$B$25)+($R$25:$R$30=$B$25))*ISNUMBER($P$25:$P$30)*ISNUMBER($Q$25:$Q$30))</f>
        <v>3</v>
      </c>
      <c r="E25" s="8">
        <f>SUMPRODUCT(($O$25:$O$30=$B$25)*ISNUMBER($P$25:$P$30)*ISNUMBER($Q$25:$Q$30)*($P$25:$P$30&gt;$Q$25:$Q$30))+SUMPRODUCT(($R$25:$R$30=$B$25)*ISNUMBER($P$25:$P$30)*ISNUMBER($Q$25:$Q$30)*($Q$25:$Q$30&gt;$P$25:$P$30))</f>
        <v>3</v>
      </c>
      <c r="F25" s="8">
        <f>SUMPRODUCT((($O$25:$O$30=$B$25)+($R$25:$R$30=$B$25))*ISNUMBER($P$25:$P$30)*ISNUMBER($Q$25:$Q$30)*($P$25:$P$30=$Q$25:$Q$30))</f>
        <v>0</v>
      </c>
      <c r="G25" s="8">
        <f>SUMPRODUCT(($O$25:$O$30=$B$25)*ISNUMBER($P$25:$P$30)*ISNUMBER($Q$25:$Q$30)*($P$25:$P$30&lt;$Q$25:$Q$30))+SUMPRODUCT(($R$25:$R$30=$B$25)*ISNUMBER($P$25:$P$30)*ISNUMBER($Q$25:$Q$30)*($Q$25:$Q$30&lt;$P$25:$P$30))</f>
        <v>0</v>
      </c>
      <c r="H25" s="8">
        <f>SUMPRODUCT(($O$25:$O$30=$B$25)*ISNUMBER($P$25:$P$30)*ISNUMBER($Q$25:$Q$30)*$P$25:$P$30)+SUMPRODUCT(($R$25:$R$30=$B$25)*ISNUMBER($P$25:$P$30)*ISNUMBER($Q$25:$Q$30)*$Q$25:$Q$30)</f>
        <v>14</v>
      </c>
      <c r="I25" s="8">
        <f>SUMPRODUCT(($O$25:$O$30=$B$25)*ISNUMBER($P$25:$P$30)*ISNUMBER($Q$25:$Q$30)*$Q$25:$Q$30)+SUMPRODUCT(($R$25:$R$30=$B$25)*ISNUMBER($P$25:$P$30)*ISNUMBER($Q$25:$Q$30)*$P$25:$P$30)</f>
        <v>3</v>
      </c>
      <c r="J25" s="8">
        <f>H25-I25</f>
        <v>11</v>
      </c>
      <c r="K25" s="8">
        <f>SUMPRODUCT(($U$25:$U$28&gt;U25)*1)+1</f>
        <v>1</v>
      </c>
      <c r="L25" s="9">
        <v>0</v>
      </c>
      <c r="M25" s="8">
        <v>5</v>
      </c>
      <c r="N25" s="18">
        <v>46186</v>
      </c>
      <c r="O25" s="7" t="s">
        <v>56</v>
      </c>
      <c r="P25" s="9">
        <v>0</v>
      </c>
      <c r="Q25" s="9">
        <v>4</v>
      </c>
      <c r="R25" s="7" t="s">
        <v>57</v>
      </c>
      <c r="U25" s="3">
        <f>C25*10000000+L25*100000+(J25+100)*100+H25+3*0.001</f>
        <v>90011114.003000006</v>
      </c>
      <c r="V25" s="3">
        <f>IF(AND(MIN($D$25:$D$28)=3,COUNTIFS($C$25:$C$28,C25,$J$25:$J$28,J25,$H$25:$H$28,H25,$I$25:$I$28,I25)&gt;1),1,0)</f>
        <v>0</v>
      </c>
    </row>
    <row r="26" spans="2:24">
      <c r="B26" s="7" t="s">
        <v>55</v>
      </c>
      <c r="C26" s="8">
        <f>3*E26+F26</f>
        <v>6</v>
      </c>
      <c r="D26" s="8">
        <f>SUMPRODUCT((($O$25:$O$30=$B$26)+($R$25:$R$30=$B$26))*ISNUMBER($P$25:$P$30)*ISNUMBER($Q$25:$Q$30))</f>
        <v>3</v>
      </c>
      <c r="E26" s="8">
        <f>SUMPRODUCT(($O$25:$O$30=$B$26)*ISNUMBER($P$25:$P$30)*ISNUMBER($Q$25:$Q$30)*($P$25:$P$30&gt;$Q$25:$Q$30))+SUMPRODUCT(($R$25:$R$30=$B$26)*ISNUMBER($P$25:$P$30)*ISNUMBER($Q$25:$Q$30)*($Q$25:$Q$30&gt;$P$25:$P$30))</f>
        <v>2</v>
      </c>
      <c r="F26" s="8">
        <f>SUMPRODUCT((($O$25:$O$30=$B$26)+($R$25:$R$30=$B$26))*ISNUMBER($P$25:$P$30)*ISNUMBER($Q$25:$Q$30)*($P$25:$P$30=$Q$25:$Q$30))</f>
        <v>0</v>
      </c>
      <c r="G26" s="8">
        <f>SUMPRODUCT(($O$25:$O$30=$B$26)*ISNUMBER($P$25:$P$30)*ISNUMBER($Q$25:$Q$30)*($P$25:$P$30&lt;$Q$25:$Q$30))+SUMPRODUCT(($R$25:$R$30=$B$26)*ISNUMBER($P$25:$P$30)*ISNUMBER($Q$25:$Q$30)*($Q$25:$Q$30&lt;$P$25:$P$30))</f>
        <v>1</v>
      </c>
      <c r="H26" s="8">
        <f>SUMPRODUCT(($O$25:$O$30=$B$26)*ISNUMBER($P$25:$P$30)*ISNUMBER($Q$25:$Q$30)*$P$25:$P$30)+SUMPRODUCT(($R$25:$R$30=$B$26)*ISNUMBER($P$25:$P$30)*ISNUMBER($Q$25:$Q$30)*$Q$25:$Q$30)</f>
        <v>10</v>
      </c>
      <c r="I26" s="8">
        <f>SUMPRODUCT(($O$25:$O$30=$B$26)*ISNUMBER($P$25:$P$30)*ISNUMBER($Q$25:$Q$30)*$Q$25:$Q$30)+SUMPRODUCT(($R$25:$R$30=$B$26)*ISNUMBER($P$25:$P$30)*ISNUMBER($Q$25:$Q$30)*$P$25:$P$30)</f>
        <v>4</v>
      </c>
      <c r="J26" s="8">
        <f>H26-I26</f>
        <v>6</v>
      </c>
      <c r="K26" s="8">
        <f>SUMPRODUCT(($U$25:$U$28&gt;U26)*1)+1</f>
        <v>2</v>
      </c>
      <c r="L26" s="9">
        <v>0</v>
      </c>
      <c r="M26" s="8">
        <v>7</v>
      </c>
      <c r="N26" s="18">
        <v>46186</v>
      </c>
      <c r="O26" s="7" t="s">
        <v>54</v>
      </c>
      <c r="P26" s="9">
        <v>3</v>
      </c>
      <c r="Q26" s="9">
        <v>2</v>
      </c>
      <c r="R26" s="7" t="s">
        <v>55</v>
      </c>
      <c r="U26" s="3">
        <f>C26*10000000+L26*100000+(J26+100)*100+H26+2*0.001</f>
        <v>60010610.001999997</v>
      </c>
      <c r="V26" s="3">
        <f>IF(AND(MIN($D$25:$D$28)=3,COUNTIFS($C$25:$C$28,C26,$J$25:$J$28,J26,$H$25:$H$28,H26,$I$25:$I$28,I26)&gt;1),1,0)</f>
        <v>0</v>
      </c>
    </row>
    <row r="27" spans="2:24">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0</v>
      </c>
      <c r="I27" s="8">
        <f>SUMPRODUCT(($O$25:$O$30=$B$27)*ISNUMBER($P$25:$P$30)*ISNUMBER($Q$25:$Q$30)*$Q$25:$Q$30)+SUMPRODUCT(($R$25:$R$30=$B$27)*ISNUMBER($P$25:$P$30)*ISNUMBER($Q$25:$Q$30)*$P$25:$P$30)</f>
        <v>18</v>
      </c>
      <c r="J27" s="8">
        <f>H27-I27</f>
        <v>-18</v>
      </c>
      <c r="K27" s="8">
        <f>SUMPRODUCT(($U$25:$U$28&gt;U27)*1)+1</f>
        <v>4</v>
      </c>
      <c r="L27" s="9">
        <v>0</v>
      </c>
      <c r="M27" s="8">
        <v>29</v>
      </c>
      <c r="N27" s="18">
        <v>46192</v>
      </c>
      <c r="O27" s="7" t="s">
        <v>54</v>
      </c>
      <c r="P27" s="9">
        <v>8</v>
      </c>
      <c r="Q27" s="9">
        <v>0</v>
      </c>
      <c r="R27" s="7" t="s">
        <v>56</v>
      </c>
      <c r="U27" s="3">
        <f>C27*10000000+L27*100000+(J27+100)*100+H27+1*0.001</f>
        <v>8200.0010000000002</v>
      </c>
      <c r="V27" s="3">
        <f>IF(AND(MIN($D$25:$D$28)=3,COUNTIFS($C$25:$C$28,C27,$J$25:$J$28,J27,$H$25:$H$28,H27,$I$25:$I$28,I27)&gt;1),1,0)</f>
        <v>0</v>
      </c>
    </row>
    <row r="28" spans="2:24">
      <c r="B28" s="7" t="s">
        <v>57</v>
      </c>
      <c r="C28" s="8">
        <f>3*E28+F28</f>
        <v>3</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0</v>
      </c>
      <c r="G28" s="8">
        <f>SUMPRODUCT(($O$25:$O$30=$B$28)*ISNUMBER($P$25:$P$30)*ISNUMBER($Q$25:$Q$30)*($P$25:$P$30&lt;$Q$25:$Q$30))+SUMPRODUCT(($R$25:$R$30=$B$28)*ISNUMBER($P$25:$P$30)*ISNUMBER($Q$25:$Q$30)*($Q$25:$Q$30&lt;$P$25:$P$30))</f>
        <v>2</v>
      </c>
      <c r="H28" s="8">
        <f>SUMPRODUCT(($O$25:$O$30=$B$28)*ISNUMBER($P$25:$P$30)*ISNUMBER($Q$25:$Q$30)*$P$25:$P$30)+SUMPRODUCT(($R$25:$R$30=$B$28)*ISNUMBER($P$25:$P$30)*ISNUMBER($Q$25:$Q$30)*$Q$25:$Q$30)</f>
        <v>6</v>
      </c>
      <c r="I28" s="8">
        <f>SUMPRODUCT(($O$25:$O$30=$B$28)*ISNUMBER($P$25:$P$30)*ISNUMBER($Q$25:$Q$30)*$Q$25:$Q$30)+SUMPRODUCT(($R$25:$R$30=$B$28)*ISNUMBER($P$25:$P$30)*ISNUMBER($Q$25:$Q$30)*$P$25:$P$30)</f>
        <v>5</v>
      </c>
      <c r="J28" s="8">
        <f>H28-I28</f>
        <v>1</v>
      </c>
      <c r="K28" s="8">
        <f>SUMPRODUCT(($U$25:$U$28&gt;U28)*1)+1</f>
        <v>3</v>
      </c>
      <c r="L28" s="9">
        <v>0</v>
      </c>
      <c r="M28" s="8">
        <v>30</v>
      </c>
      <c r="N28" s="18">
        <v>46192</v>
      </c>
      <c r="O28" s="7" t="s">
        <v>57</v>
      </c>
      <c r="P28" s="9">
        <v>1</v>
      </c>
      <c r="Q28" s="9">
        <v>2</v>
      </c>
      <c r="R28" s="7" t="s">
        <v>55</v>
      </c>
      <c r="U28" s="3">
        <f>C28*10000000+L28*100000+(J28+100)*100+H28+0*0.001</f>
        <v>30010106</v>
      </c>
      <c r="V28" s="3">
        <f>IF(AND(MIN($D$25:$D$28)=3,COUNTIFS($C$25:$C$28,C28,$J$25:$J$28,J28,$H$25:$H$28,H28,$I$25:$I$28,I28)&gt;1),1,0)</f>
        <v>0</v>
      </c>
    </row>
    <row r="29" spans="2:24">
      <c r="M29" s="8">
        <v>49</v>
      </c>
      <c r="N29" s="18">
        <v>46197</v>
      </c>
      <c r="O29" s="7" t="s">
        <v>57</v>
      </c>
      <c r="P29" s="9">
        <v>1</v>
      </c>
      <c r="Q29" s="9">
        <v>3</v>
      </c>
      <c r="R29" s="7" t="s">
        <v>54</v>
      </c>
    </row>
    <row r="30" spans="2:24">
      <c r="M30" s="8">
        <v>50</v>
      </c>
      <c r="N30" s="18">
        <v>46197</v>
      </c>
      <c r="O30" s="7" t="s">
        <v>55</v>
      </c>
      <c r="P30" s="9">
        <v>6</v>
      </c>
      <c r="Q30" s="9">
        <v>0</v>
      </c>
      <c r="R30" s="7" t="s">
        <v>56</v>
      </c>
    </row>
    <row r="32" spans="2:24">
      <c r="B32" s="19" t="s">
        <v>58</v>
      </c>
      <c r="C32" s="20"/>
      <c r="D32" s="20"/>
      <c r="E32" s="20"/>
      <c r="F32" s="20"/>
      <c r="G32" s="20"/>
      <c r="H32" s="20"/>
      <c r="I32" s="20"/>
      <c r="J32" s="20"/>
      <c r="K32" s="20"/>
      <c r="L32" s="20"/>
      <c r="M32" s="20"/>
      <c r="N32" s="20"/>
      <c r="O32" s="20"/>
      <c r="P32" s="20"/>
      <c r="Q32" s="20"/>
      <c r="R32" s="20"/>
    </row>
    <row r="33" spans="2:24">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c r="B34" s="7" t="s">
        <v>59</v>
      </c>
      <c r="C34" s="8">
        <f>3*E34+F34</f>
        <v>7</v>
      </c>
      <c r="D34" s="8">
        <f>SUMPRODUCT((($O$34:$O$39=$B$34)+($R$34:$R$39=$B$34))*ISNUMBER($P$34:$P$39)*ISNUMBER($Q$34:$Q$39))</f>
        <v>3</v>
      </c>
      <c r="E34" s="8">
        <f>SUMPRODUCT(($O$34:$O$39=$B$34)*ISNUMBER($P$34:$P$39)*ISNUMBER($Q$34:$Q$39)*($P$34:$P$39&gt;$Q$34:$Q$39))+SUMPRODUCT(($R$34:$R$39=$B$34)*ISNUMBER($P$34:$P$39)*ISNUMBER($Q$34:$Q$39)*($Q$34:$Q$39&gt;$P$34:$P$39))</f>
        <v>2</v>
      </c>
      <c r="F34" s="8">
        <f>SUMPRODUCT((($O$34:$O$39=$B$34)+($R$34:$R$39=$B$34))*ISNUMBER($P$34:$P$39)*ISNUMBER($Q$34:$Q$39)*($P$34:$P$39=$Q$34:$Q$39))</f>
        <v>1</v>
      </c>
      <c r="G34" s="8">
        <f>SUMPRODUCT(($O$34:$O$39=$B$34)*ISNUMBER($P$34:$P$39)*ISNUMBER($Q$34:$Q$39)*($P$34:$P$39&lt;$Q$34:$Q$39))+SUMPRODUCT(($R$34:$R$39=$B$34)*ISNUMBER($P$34:$P$39)*ISNUMBER($Q$34:$Q$39)*($Q$34:$Q$39&lt;$P$34:$P$39))</f>
        <v>0</v>
      </c>
      <c r="H34" s="8">
        <f>SUMPRODUCT(($O$34:$O$39=$B$34)*ISNUMBER($P$34:$P$39)*ISNUMBER($Q$34:$Q$39)*$P$34:$P$39)+SUMPRODUCT(($R$34:$R$39=$B$34)*ISNUMBER($P$34:$P$39)*ISNUMBER($Q$34:$Q$39)*$Q$34:$Q$39)</f>
        <v>6</v>
      </c>
      <c r="I34" s="8">
        <f>SUMPRODUCT(($O$34:$O$39=$B$34)*ISNUMBER($P$34:$P$39)*ISNUMBER($Q$34:$Q$39)*$Q$34:$Q$39)+SUMPRODUCT(($R$34:$R$39=$B$34)*ISNUMBER($P$34:$P$39)*ISNUMBER($Q$34:$Q$39)*$P$34:$P$39)</f>
        <v>3</v>
      </c>
      <c r="J34" s="8">
        <f>H34-I34</f>
        <v>3</v>
      </c>
      <c r="K34" s="8">
        <f>SUMPRODUCT(($U$34:$U$37&gt;U34)*1)+1</f>
        <v>2</v>
      </c>
      <c r="L34" s="9">
        <v>-1</v>
      </c>
      <c r="M34" s="8">
        <v>4</v>
      </c>
      <c r="N34" s="18">
        <v>46185</v>
      </c>
      <c r="O34" s="7" t="s">
        <v>59</v>
      </c>
      <c r="P34" s="9">
        <v>2</v>
      </c>
      <c r="Q34" s="9">
        <v>1</v>
      </c>
      <c r="R34" s="7" t="s">
        <v>60</v>
      </c>
      <c r="U34" s="3">
        <f>C34*10000000+L34*100000+(J34+100)*100+H34+3*0.001</f>
        <v>69910306.003000006</v>
      </c>
      <c r="V34" s="3">
        <f>IF(AND(MIN($D$34:$D$37)=3,COUNTIFS($C$34:$C$37,C34,$J$34:$J$37,J34,$H$34:$H$37,H34,$I$34:$I$37,I34)&gt;1),1,0)</f>
        <v>1</v>
      </c>
    </row>
    <row r="35" spans="2:24">
      <c r="B35" s="7" t="s">
        <v>60</v>
      </c>
      <c r="C35" s="8">
        <f>3*E35+F35</f>
        <v>3</v>
      </c>
      <c r="D35" s="8">
        <f>SUMPRODUCT((($O$34:$O$39=$B$35)+($R$34:$R$39=$B$35))*ISNUMBER($P$34:$P$39)*ISNUMBER($Q$34:$Q$39))</f>
        <v>3</v>
      </c>
      <c r="E35" s="8">
        <f>SUMPRODUCT(($O$34:$O$39=$B$35)*ISNUMBER($P$34:$P$39)*ISNUMBER($Q$34:$Q$39)*($P$34:$P$39&gt;$Q$34:$Q$39))+SUMPRODUCT(($R$34:$R$39=$B$35)*ISNUMBER($P$34:$P$39)*ISNUMBER($Q$34:$Q$39)*($Q$34:$Q$39&gt;$P$34:$P$39))</f>
        <v>1</v>
      </c>
      <c r="F35" s="8">
        <f>SUMPRODUCT((($O$34:$O$39=$B$35)+($R$34:$R$39=$B$35))*ISNUMBER($P$34:$P$39)*ISNUMBER($Q$34:$Q$39)*($P$34:$P$39=$Q$34:$Q$39))</f>
        <v>0</v>
      </c>
      <c r="G35" s="8">
        <f>SUMPRODUCT(($O$34:$O$39=$B$35)*ISNUMBER($P$34:$P$39)*ISNUMBER($Q$34:$Q$39)*($P$34:$P$39&lt;$Q$34:$Q$39))+SUMPRODUCT(($R$34:$R$39=$B$35)*ISNUMBER($P$34:$P$39)*ISNUMBER($Q$34:$Q$39)*($Q$34:$Q$39&lt;$P$34:$P$39))</f>
        <v>2</v>
      </c>
      <c r="H35" s="8">
        <f>SUMPRODUCT(($O$34:$O$39=$B$35)*ISNUMBER($P$34:$P$39)*ISNUMBER($Q$34:$Q$39)*$P$34:$P$39)+SUMPRODUCT(($R$34:$R$39=$B$35)*ISNUMBER($P$34:$P$39)*ISNUMBER($Q$34:$Q$39)*$Q$34:$Q$39)</f>
        <v>4</v>
      </c>
      <c r="I35" s="8">
        <f>SUMPRODUCT(($O$34:$O$39=$B$35)*ISNUMBER($P$34:$P$39)*ISNUMBER($Q$34:$Q$39)*$Q$34:$Q$39)+SUMPRODUCT(($R$34:$R$39=$B$35)*ISNUMBER($P$34:$P$39)*ISNUMBER($Q$34:$Q$39)*$P$34:$P$39)</f>
        <v>5</v>
      </c>
      <c r="J35" s="8">
        <f>H35-I35</f>
        <v>-1</v>
      </c>
      <c r="K35" s="8">
        <f>SUMPRODUCT(($U$34:$U$37&gt;U35)*1)+1</f>
        <v>3</v>
      </c>
      <c r="L35" s="9">
        <v>0</v>
      </c>
      <c r="M35" s="8">
        <v>6</v>
      </c>
      <c r="N35" s="18">
        <v>46186</v>
      </c>
      <c r="O35" s="7" t="s">
        <v>61</v>
      </c>
      <c r="P35" s="9">
        <v>1</v>
      </c>
      <c r="Q35" s="9">
        <v>3</v>
      </c>
      <c r="R35" s="7" t="s">
        <v>62</v>
      </c>
      <c r="U35" s="3">
        <f>C35*10000000+L35*100000+(J35+100)*100+H35+2*0.001</f>
        <v>30009904.002</v>
      </c>
      <c r="V35" s="3">
        <f>IF(AND(MIN($D$34:$D$37)=3,COUNTIFS($C$34:$C$37,C35,$J$34:$J$37,J35,$H$34:$H$37,H35,$I$34:$I$37,I35)&gt;1),1,0)</f>
        <v>0</v>
      </c>
    </row>
    <row r="36" spans="2:24">
      <c r="B36" s="7" t="s">
        <v>61</v>
      </c>
      <c r="C36" s="8">
        <f>3*E36+F36</f>
        <v>0</v>
      </c>
      <c r="D36" s="8">
        <f>SUMPRODUCT((($O$34:$O$39=$B$36)+($R$34:$R$39=$B$36))*ISNUMBER($P$34:$P$39)*ISNUMBER($Q$34:$Q$39))</f>
        <v>3</v>
      </c>
      <c r="E36" s="8">
        <f>SUMPRODUCT(($O$34:$O$39=$B$36)*ISNUMBER($P$34:$P$39)*ISNUMBER($Q$34:$Q$39)*($P$34:$P$39&gt;$Q$34:$Q$39))+SUMPRODUCT(($R$34:$R$39=$B$36)*ISNUMBER($P$34:$P$39)*ISNUMBER($Q$34:$Q$39)*($Q$34:$Q$39&gt;$P$34:$P$39))</f>
        <v>0</v>
      </c>
      <c r="F36" s="8">
        <f>SUMPRODUCT((($O$34:$O$39=$B$36)+($R$34:$R$39=$B$36))*ISNUMBER($P$34:$P$39)*ISNUMBER($Q$34:$Q$39)*($P$34:$P$39=$Q$34:$Q$39))</f>
        <v>0</v>
      </c>
      <c r="G36" s="8">
        <f>SUMPRODUCT(($O$34:$O$39=$B$36)*ISNUMBER($P$34:$P$39)*ISNUMBER($Q$34:$Q$39)*($P$34:$P$39&lt;$Q$34:$Q$39))+SUMPRODUCT(($R$34:$R$39=$B$36)*ISNUMBER($P$34:$P$39)*ISNUMBER($Q$34:$Q$39)*($Q$34:$Q$39&lt;$P$34:$P$39))</f>
        <v>3</v>
      </c>
      <c r="H36" s="8">
        <f>SUMPRODUCT(($O$34:$O$39=$B$36)*ISNUMBER($P$34:$P$39)*ISNUMBER($Q$34:$Q$39)*$P$34:$P$39)+SUMPRODUCT(($R$34:$R$39=$B$36)*ISNUMBER($P$34:$P$39)*ISNUMBER($Q$34:$Q$39)*$Q$34:$Q$39)</f>
        <v>3</v>
      </c>
      <c r="I36" s="8">
        <f>SUMPRODUCT(($O$34:$O$39=$B$36)*ISNUMBER($P$34:$P$39)*ISNUMBER($Q$34:$Q$39)*$Q$34:$Q$39)+SUMPRODUCT(($R$34:$R$39=$B$36)*ISNUMBER($P$34:$P$39)*ISNUMBER($Q$34:$Q$39)*$P$34:$P$39)</f>
        <v>8</v>
      </c>
      <c r="J36" s="8">
        <f>H36-I36</f>
        <v>-5</v>
      </c>
      <c r="K36" s="8">
        <f>SUMPRODUCT(($U$34:$U$37&gt;U36)*1)+1</f>
        <v>4</v>
      </c>
      <c r="L36" s="9">
        <v>0</v>
      </c>
      <c r="M36" s="8">
        <v>31</v>
      </c>
      <c r="N36" s="18">
        <v>46192</v>
      </c>
      <c r="O36" s="7" t="s">
        <v>62</v>
      </c>
      <c r="P36" s="9">
        <v>2</v>
      </c>
      <c r="Q36" s="9">
        <v>1</v>
      </c>
      <c r="R36" s="7" t="s">
        <v>60</v>
      </c>
      <c r="U36" s="3">
        <f>C36*10000000+L36*100000+(J36+100)*100+H36+1*0.001</f>
        <v>9503.0010000000002</v>
      </c>
      <c r="V36" s="3">
        <f>IF(AND(MIN($D$34:$D$37)=3,COUNTIFS($C$34:$C$37,C36,$J$34:$J$37,J36,$H$34:$H$37,H36,$I$34:$I$37,I36)&gt;1),1,0)</f>
        <v>0</v>
      </c>
    </row>
    <row r="37" spans="2:24">
      <c r="B37" s="7" t="s">
        <v>62</v>
      </c>
      <c r="C37" s="8">
        <f>3*E37+F37</f>
        <v>7</v>
      </c>
      <c r="D37" s="8">
        <f>SUMPRODUCT((($O$34:$O$39=$B$37)+($R$34:$R$39=$B$37))*ISNUMBER($P$34:$P$39)*ISNUMBER($Q$34:$Q$39))</f>
        <v>3</v>
      </c>
      <c r="E37" s="8">
        <f>SUMPRODUCT(($O$34:$O$39=$B$37)*ISNUMBER($P$34:$P$39)*ISNUMBER($Q$34:$Q$39)*($P$34:$P$39&gt;$Q$34:$Q$39))+SUMPRODUCT(($R$34:$R$39=$B$37)*ISNUMBER($P$34:$P$39)*ISNUMBER($Q$34:$Q$39)*($Q$34:$Q$39&gt;$P$34:$P$39))</f>
        <v>2</v>
      </c>
      <c r="F37" s="8">
        <f>SUMPRODUCT((($O$34:$O$39=$B$37)+($R$34:$R$39=$B$37))*ISNUMBER($P$34:$P$39)*ISNUMBER($Q$34:$Q$39)*($P$34:$P$39=$Q$34:$Q$39))</f>
        <v>1</v>
      </c>
      <c r="G37" s="8">
        <f>SUMPRODUCT(($O$34:$O$39=$B$37)*ISNUMBER($P$34:$P$39)*ISNUMBER($Q$34:$Q$39)*($P$34:$P$39&lt;$Q$34:$Q$39))+SUMPRODUCT(($R$34:$R$39=$B$37)*ISNUMBER($P$34:$P$39)*ISNUMBER($Q$34:$Q$39)*($Q$34:$Q$39&lt;$P$34:$P$39))</f>
        <v>0</v>
      </c>
      <c r="H37" s="8">
        <f>SUMPRODUCT(($O$34:$O$39=$B$37)*ISNUMBER($P$34:$P$39)*ISNUMBER($Q$34:$Q$39)*$P$34:$P$39)+SUMPRODUCT(($R$34:$R$39=$B$37)*ISNUMBER($P$34:$P$39)*ISNUMBER($Q$34:$Q$39)*$Q$34:$Q$39)</f>
        <v>6</v>
      </c>
      <c r="I37" s="8">
        <f>SUMPRODUCT(($O$34:$O$39=$B$37)*ISNUMBER($P$34:$P$39)*ISNUMBER($Q$34:$Q$39)*$Q$34:$Q$39)+SUMPRODUCT(($R$34:$R$39=$B$37)*ISNUMBER($P$34:$P$39)*ISNUMBER($Q$34:$Q$39)*$P$34:$P$39)</f>
        <v>3</v>
      </c>
      <c r="J37" s="8">
        <f>H37-I37</f>
        <v>3</v>
      </c>
      <c r="K37" s="8">
        <f>SUMPRODUCT(($U$34:$U$37&gt;U37)*1)+1</f>
        <v>1</v>
      </c>
      <c r="L37" s="9">
        <v>1</v>
      </c>
      <c r="M37" s="8">
        <v>32</v>
      </c>
      <c r="N37" s="18">
        <v>46192</v>
      </c>
      <c r="O37" s="7" t="s">
        <v>59</v>
      </c>
      <c r="P37" s="9">
        <v>3</v>
      </c>
      <c r="Q37" s="9">
        <v>1</v>
      </c>
      <c r="R37" s="7" t="s">
        <v>61</v>
      </c>
      <c r="U37" s="3">
        <f>C37*10000000+L37*100000+(J37+100)*100+H37+0*0.001</f>
        <v>70110306</v>
      </c>
      <c r="V37" s="3">
        <f>IF(AND(MIN($D$34:$D$37)=3,COUNTIFS($C$34:$C$37,C37,$J$34:$J$37,J37,$H$34:$H$37,H37,$I$34:$I$37,I37)&gt;1),1,0)</f>
        <v>1</v>
      </c>
    </row>
    <row r="38" spans="2:24">
      <c r="M38" s="8">
        <v>59</v>
      </c>
      <c r="N38" s="18">
        <v>46198</v>
      </c>
      <c r="O38" s="7" t="s">
        <v>62</v>
      </c>
      <c r="P38" s="9">
        <v>1</v>
      </c>
      <c r="Q38" s="9">
        <v>1</v>
      </c>
      <c r="R38" s="7" t="s">
        <v>59</v>
      </c>
    </row>
    <row r="39" spans="2:24">
      <c r="M39" s="8">
        <v>60</v>
      </c>
      <c r="N39" s="18">
        <v>46198</v>
      </c>
      <c r="O39" s="7" t="s">
        <v>60</v>
      </c>
      <c r="P39" s="9">
        <v>2</v>
      </c>
      <c r="Q39" s="9">
        <v>1</v>
      </c>
      <c r="R39" s="7" t="s">
        <v>61</v>
      </c>
    </row>
    <row r="41" spans="2:24">
      <c r="B41" s="19" t="s">
        <v>63</v>
      </c>
      <c r="C41" s="20"/>
      <c r="D41" s="20"/>
      <c r="E41" s="20"/>
      <c r="F41" s="20"/>
      <c r="G41" s="20"/>
      <c r="H41" s="20"/>
      <c r="I41" s="20"/>
      <c r="J41" s="20"/>
      <c r="K41" s="20"/>
      <c r="L41" s="20"/>
      <c r="M41" s="20"/>
      <c r="N41" s="20"/>
      <c r="O41" s="20"/>
      <c r="P41" s="20"/>
      <c r="Q41" s="20"/>
      <c r="R41" s="20"/>
    </row>
    <row r="42" spans="2:24">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c r="B43" s="7" t="s">
        <v>64</v>
      </c>
      <c r="C43" s="8">
        <f>3*E43+F43</f>
        <v>9</v>
      </c>
      <c r="D43" s="8">
        <f>SUMPRODUCT((($O$43:$O$48=$B$43)+($R$43:$R$48=$B$43))*ISNUMBER($P$43:$P$48)*ISNUMBER($Q$43:$Q$48))</f>
        <v>3</v>
      </c>
      <c r="E43" s="8">
        <f>SUMPRODUCT(($O$43:$O$48=$B$43)*ISNUMBER($P$43:$P$48)*ISNUMBER($Q$43:$Q$48)*($P$43:$P$48&gt;$Q$43:$Q$48))+SUMPRODUCT(($R$43:$R$48=$B$43)*ISNUMBER($P$43:$P$48)*ISNUMBER($Q$43:$Q$48)*($Q$43:$Q$48&gt;$P$43:$P$48))</f>
        <v>3</v>
      </c>
      <c r="F43" s="8">
        <f>SUMPRODUCT((($O$43:$O$48=$B$43)+($R$43:$R$48=$B$43))*ISNUMBER($P$43:$P$48)*ISNUMBER($Q$43:$Q$48)*($P$43:$P$48=$Q$43:$Q$48))</f>
        <v>0</v>
      </c>
      <c r="G43" s="8">
        <f>SUMPRODUCT(($O$43:$O$48=$B$43)*ISNUMBER($P$43:$P$48)*ISNUMBER($Q$43:$Q$48)*($P$43:$P$48&lt;$Q$43:$Q$48))+SUMPRODUCT(($R$43:$R$48=$B$43)*ISNUMBER($P$43:$P$48)*ISNUMBER($Q$43:$Q$48)*($Q$43:$Q$48&lt;$P$43:$P$48))</f>
        <v>0</v>
      </c>
      <c r="H43" s="8">
        <f>SUMPRODUCT(($O$43:$O$48=$B$43)*ISNUMBER($P$43:$P$48)*ISNUMBER($Q$43:$Q$48)*$P$43:$P$48)+SUMPRODUCT(($R$43:$R$48=$B$43)*ISNUMBER($P$43:$P$48)*ISNUMBER($Q$43:$Q$48)*$Q$43:$Q$48)</f>
        <v>13</v>
      </c>
      <c r="I43" s="8">
        <f>SUMPRODUCT(($O$43:$O$48=$B$43)*ISNUMBER($P$43:$P$48)*ISNUMBER($Q$43:$Q$48)*$Q$43:$Q$48)+SUMPRODUCT(($R$43:$R$48=$B$43)*ISNUMBER($P$43:$P$48)*ISNUMBER($Q$43:$Q$48)*$P$43:$P$48)</f>
        <v>1</v>
      </c>
      <c r="J43" s="8">
        <f>H43-I43</f>
        <v>12</v>
      </c>
      <c r="K43" s="8">
        <f>SUMPRODUCT(($U$43:$U$46&gt;U43)*1)+1</f>
        <v>1</v>
      </c>
      <c r="L43" s="9">
        <v>0</v>
      </c>
      <c r="M43" s="8">
        <v>9</v>
      </c>
      <c r="N43" s="18">
        <v>46187</v>
      </c>
      <c r="O43" s="7" t="s">
        <v>66</v>
      </c>
      <c r="P43" s="9">
        <v>1</v>
      </c>
      <c r="Q43" s="9">
        <v>1</v>
      </c>
      <c r="R43" s="7" t="s">
        <v>67</v>
      </c>
      <c r="U43" s="3">
        <f>C43*10000000+L43*100000+(J43+100)*100+H43+3*0.001</f>
        <v>90011213.003000006</v>
      </c>
      <c r="V43" s="3">
        <f>IF(AND(MIN($D$43:$D$46)=3,COUNTIFS($C$43:$C$46,C43,$J$43:$J$46,J43,$H$43:$H$46,H43,$I$43:$I$46,I43)&gt;1),1,0)</f>
        <v>0</v>
      </c>
    </row>
    <row r="44" spans="2:24">
      <c r="B44" s="7" t="s">
        <v>65</v>
      </c>
      <c r="C44" s="8">
        <f>3*E44+F44</f>
        <v>0</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0</v>
      </c>
      <c r="G44" s="8">
        <f>SUMPRODUCT(($O$43:$O$48=$B$44)*ISNUMBER($P$43:$P$48)*ISNUMBER($Q$43:$Q$48)*($P$43:$P$48&lt;$Q$43:$Q$48))+SUMPRODUCT(($R$43:$R$48=$B$44)*ISNUMBER($P$43:$P$48)*ISNUMBER($Q$43:$Q$48)*($Q$43:$Q$48&lt;$P$43:$P$48))</f>
        <v>3</v>
      </c>
      <c r="H44" s="8">
        <f>SUMPRODUCT(($O$43:$O$48=$B$44)*ISNUMBER($P$43:$P$48)*ISNUMBER($Q$43:$Q$48)*$P$43:$P$48)+SUMPRODUCT(($R$43:$R$48=$B$44)*ISNUMBER($P$43:$P$48)*ISNUMBER($Q$43:$Q$48)*$Q$43:$Q$48)</f>
        <v>0</v>
      </c>
      <c r="I44" s="8">
        <f>SUMPRODUCT(($O$43:$O$48=$B$44)*ISNUMBER($P$43:$P$48)*ISNUMBER($Q$43:$Q$48)*$Q$43:$Q$48)+SUMPRODUCT(($R$43:$R$48=$B$44)*ISNUMBER($P$43:$P$48)*ISNUMBER($Q$43:$Q$48)*$P$43:$P$48)</f>
        <v>16</v>
      </c>
      <c r="J44" s="8">
        <f>H44-I44</f>
        <v>-16</v>
      </c>
      <c r="K44" s="8">
        <f>SUMPRODUCT(($U$43:$U$46&gt;U44)*1)+1</f>
        <v>4</v>
      </c>
      <c r="L44" s="9">
        <v>0</v>
      </c>
      <c r="M44" s="8">
        <v>10</v>
      </c>
      <c r="N44" s="18">
        <v>46187</v>
      </c>
      <c r="O44" s="7" t="s">
        <v>64</v>
      </c>
      <c r="P44" s="9">
        <v>7</v>
      </c>
      <c r="Q44" s="9">
        <v>0</v>
      </c>
      <c r="R44" s="7" t="s">
        <v>65</v>
      </c>
      <c r="U44" s="3">
        <f>C44*10000000+L44*100000+(J44+100)*100+H44+2*0.001</f>
        <v>8400.0020000000004</v>
      </c>
      <c r="V44" s="3">
        <f>IF(AND(MIN($D$43:$D$46)=3,COUNTIFS($C$43:$C$46,C44,$J$43:$J$46,J44,$H$43:$H$46,H44,$I$43:$I$46,I44)&gt;1),1,0)</f>
        <v>0</v>
      </c>
    </row>
    <row r="45" spans="2:24">
      <c r="B45" s="7" t="s">
        <v>66</v>
      </c>
      <c r="C45" s="8">
        <f>3*E45+F45</f>
        <v>4</v>
      </c>
      <c r="D45" s="8">
        <f>SUMPRODUCT((($O$43:$O$48=$B$45)+($R$43:$R$48=$B$45))*ISNUMBER($P$43:$P$48)*ISNUMBER($Q$43:$Q$48))</f>
        <v>3</v>
      </c>
      <c r="E45" s="8">
        <f>SUMPRODUCT(($O$43:$O$48=$B$45)*ISNUMBER($P$43:$P$48)*ISNUMBER($Q$43:$Q$48)*($P$43:$P$48&gt;$Q$43:$Q$48))+SUMPRODUCT(($R$43:$R$48=$B$45)*ISNUMBER($P$43:$P$48)*ISNUMBER($Q$43:$Q$48)*($Q$43:$Q$48&gt;$P$43:$P$48))</f>
        <v>1</v>
      </c>
      <c r="F45" s="8">
        <f>SUMPRODUCT((($O$43:$O$48=$B$45)+($R$43:$R$48=$B$45))*ISNUMBER($P$43:$P$48)*ISNUMBER($Q$43:$Q$48)*($P$43:$P$48=$Q$43:$Q$48))</f>
        <v>1</v>
      </c>
      <c r="G45" s="8">
        <f>SUMPRODUCT(($O$43:$O$48=$B$45)*ISNUMBER($P$43:$P$48)*ISNUMBER($Q$43:$Q$48)*($P$43:$P$48&lt;$Q$43:$Q$48))+SUMPRODUCT(($R$43:$R$48=$B$45)*ISNUMBER($P$43:$P$48)*ISNUMBER($Q$43:$Q$48)*($Q$43:$Q$48&lt;$P$43:$P$48))</f>
        <v>1</v>
      </c>
      <c r="H45" s="8">
        <f>SUMPRODUCT(($O$43:$O$48=$B$45)*ISNUMBER($P$43:$P$48)*ISNUMBER($Q$43:$Q$48)*$P$43:$P$48)+SUMPRODUCT(($R$43:$R$48=$B$45)*ISNUMBER($P$43:$P$48)*ISNUMBER($Q$43:$Q$48)*$Q$43:$Q$48)</f>
        <v>7</v>
      </c>
      <c r="I45" s="8">
        <f>SUMPRODUCT(($O$43:$O$48=$B$45)*ISNUMBER($P$43:$P$48)*ISNUMBER($Q$43:$Q$48)*$Q$43:$Q$48)+SUMPRODUCT(($R$43:$R$48=$B$45)*ISNUMBER($P$43:$P$48)*ISNUMBER($Q$43:$Q$48)*$P$43:$P$48)</f>
        <v>5</v>
      </c>
      <c r="J45" s="8">
        <f>H45-I45</f>
        <v>2</v>
      </c>
      <c r="K45" s="8">
        <f>SUMPRODUCT(($U$43:$U$46&gt;U45)*1)+1</f>
        <v>2</v>
      </c>
      <c r="L45" s="9">
        <v>0</v>
      </c>
      <c r="M45" s="8">
        <v>33</v>
      </c>
      <c r="N45" s="18">
        <v>46193</v>
      </c>
      <c r="O45" s="7" t="s">
        <v>64</v>
      </c>
      <c r="P45" s="9">
        <v>4</v>
      </c>
      <c r="Q45" s="9">
        <v>1</v>
      </c>
      <c r="R45" s="7" t="s">
        <v>66</v>
      </c>
      <c r="U45" s="3">
        <f>C45*10000000+L45*100000+(J45+100)*100+H45+1*0.001</f>
        <v>40010207.001000002</v>
      </c>
      <c r="V45" s="3">
        <f>IF(AND(MIN($D$43:$D$46)=3,COUNTIFS($C$43:$C$46,C45,$J$43:$J$46,J45,$H$43:$H$46,H45,$I$43:$I$46,I45)&gt;1),1,0)</f>
        <v>0</v>
      </c>
    </row>
    <row r="46" spans="2:24">
      <c r="B46" s="7" t="s">
        <v>67</v>
      </c>
      <c r="C46" s="8">
        <f>3*E46+F46</f>
        <v>4</v>
      </c>
      <c r="D46" s="8">
        <f>SUMPRODUCT((($O$43:$O$48=$B$46)+($R$43:$R$48=$B$46))*ISNUMBER($P$43:$P$48)*ISNUMBER($Q$43:$Q$48))</f>
        <v>3</v>
      </c>
      <c r="E46" s="8">
        <f>SUMPRODUCT(($O$43:$O$48=$B$46)*ISNUMBER($P$43:$P$48)*ISNUMBER($Q$43:$Q$48)*($P$43:$P$48&gt;$Q$43:$Q$48))+SUMPRODUCT(($R$43:$R$48=$B$46)*ISNUMBER($P$43:$P$48)*ISNUMBER($Q$43:$Q$48)*($Q$43:$Q$48&gt;$P$43:$P$48))</f>
        <v>1</v>
      </c>
      <c r="F46" s="8">
        <f>SUMPRODUCT((($O$43:$O$48=$B$46)+($R$43:$R$48=$B$46))*ISNUMBER($P$43:$P$48)*ISNUMBER($Q$43:$Q$48)*($P$43:$P$48=$Q$43:$Q$48))</f>
        <v>1</v>
      </c>
      <c r="G46" s="8">
        <f>SUMPRODUCT(($O$43:$O$48=$B$46)*ISNUMBER($P$43:$P$48)*ISNUMBER($Q$43:$Q$48)*($P$43:$P$48&lt;$Q$43:$Q$48))+SUMPRODUCT(($R$43:$R$48=$B$46)*ISNUMBER($P$43:$P$48)*ISNUMBER($Q$43:$Q$48)*($Q$43:$Q$48&lt;$P$43:$P$48))</f>
        <v>1</v>
      </c>
      <c r="H46" s="8">
        <f>SUMPRODUCT(($O$43:$O$48=$B$46)*ISNUMBER($P$43:$P$48)*ISNUMBER($Q$43:$Q$48)*$P$43:$P$48)+SUMPRODUCT(($R$43:$R$48=$B$46)*ISNUMBER($P$43:$P$48)*ISNUMBER($Q$43:$Q$48)*$Q$43:$Q$48)</f>
        <v>5</v>
      </c>
      <c r="I46" s="8">
        <f>SUMPRODUCT(($O$43:$O$48=$B$46)*ISNUMBER($P$43:$P$48)*ISNUMBER($Q$43:$Q$48)*$Q$43:$Q$48)+SUMPRODUCT(($R$43:$R$48=$B$46)*ISNUMBER($P$43:$P$48)*ISNUMBER($Q$43:$Q$48)*$P$43:$P$48)</f>
        <v>3</v>
      </c>
      <c r="J46" s="8">
        <f>H46-I46</f>
        <v>2</v>
      </c>
      <c r="K46" s="8">
        <f>SUMPRODUCT(($U$43:$U$46&gt;U46)*1)+1</f>
        <v>3</v>
      </c>
      <c r="L46" s="9">
        <v>0</v>
      </c>
      <c r="M46" s="8">
        <v>34</v>
      </c>
      <c r="N46" s="18">
        <v>46193</v>
      </c>
      <c r="O46" s="7" t="s">
        <v>67</v>
      </c>
      <c r="P46" s="9">
        <v>4</v>
      </c>
      <c r="Q46" s="9">
        <v>0</v>
      </c>
      <c r="R46" s="7" t="s">
        <v>65</v>
      </c>
      <c r="U46" s="3">
        <f>C46*10000000+L46*100000+(J46+100)*100+H46+0*0.001</f>
        <v>40010205</v>
      </c>
      <c r="V46" s="3">
        <f>IF(AND(MIN($D$43:$D$46)=3,COUNTIFS($C$43:$C$46,C46,$J$43:$J$46,J46,$H$43:$H$46,H46,$I$43:$I$46,I46)&gt;1),1,0)</f>
        <v>0</v>
      </c>
    </row>
    <row r="47" spans="2:24">
      <c r="M47" s="8">
        <v>55</v>
      </c>
      <c r="N47" s="18">
        <v>46198</v>
      </c>
      <c r="O47" s="7" t="s">
        <v>65</v>
      </c>
      <c r="P47" s="9">
        <v>0</v>
      </c>
      <c r="Q47" s="9">
        <v>5</v>
      </c>
      <c r="R47" s="7" t="s">
        <v>66</v>
      </c>
    </row>
    <row r="48" spans="2:24">
      <c r="M48" s="8">
        <v>56</v>
      </c>
      <c r="N48" s="18">
        <v>46198</v>
      </c>
      <c r="O48" s="7" t="s">
        <v>67</v>
      </c>
      <c r="P48" s="9">
        <v>0</v>
      </c>
      <c r="Q48" s="9">
        <v>2</v>
      </c>
      <c r="R48" s="7" t="s">
        <v>64</v>
      </c>
    </row>
    <row r="50" spans="2:24">
      <c r="B50" s="19" t="s">
        <v>68</v>
      </c>
      <c r="C50" s="20"/>
      <c r="D50" s="20"/>
      <c r="E50" s="20"/>
      <c r="F50" s="20"/>
      <c r="G50" s="20"/>
      <c r="H50" s="20"/>
      <c r="I50" s="20"/>
      <c r="J50" s="20"/>
      <c r="K50" s="20"/>
      <c r="L50" s="20"/>
      <c r="M50" s="20"/>
      <c r="N50" s="20"/>
      <c r="O50" s="20"/>
      <c r="P50" s="20"/>
      <c r="Q50" s="20"/>
      <c r="R50" s="20"/>
    </row>
    <row r="51" spans="2:24">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c r="B52" s="7" t="s">
        <v>69</v>
      </c>
      <c r="C52" s="8">
        <f>3*E52+F52</f>
        <v>7</v>
      </c>
      <c r="D52" s="8">
        <f>SUMPRODUCT((($O$52:$O$57=$B$52)+($R$52:$R$57=$B$52))*ISNUMBER($P$52:$P$57)*ISNUMBER($Q$52:$Q$57))</f>
        <v>3</v>
      </c>
      <c r="E52" s="8">
        <f>SUMPRODUCT(($O$52:$O$57=$B$52)*ISNUMBER($P$52:$P$57)*ISNUMBER($Q$52:$Q$57)*($P$52:$P$57&gt;$Q$52:$Q$57))+SUMPRODUCT(($R$52:$R$57=$B$52)*ISNUMBER($P$52:$P$57)*ISNUMBER($Q$52:$Q$57)*($Q$52:$Q$57&gt;$P$52:$P$57))</f>
        <v>2</v>
      </c>
      <c r="F52" s="8">
        <f>SUMPRODUCT((($O$52:$O$57=$B$52)+($R$52:$R$57=$B$52))*ISNUMBER($P$52:$P$57)*ISNUMBER($Q$52:$Q$57)*($P$52:$P$57=$Q$52:$Q$57))</f>
        <v>1</v>
      </c>
      <c r="G52" s="8">
        <f>SUMPRODUCT(($O$52:$O$57=$B$52)*ISNUMBER($P$52:$P$57)*ISNUMBER($Q$52:$Q$57)*($P$52:$P$57&lt;$Q$52:$Q$57))+SUMPRODUCT(($R$52:$R$57=$B$52)*ISNUMBER($P$52:$P$57)*ISNUMBER($Q$52:$Q$57)*($Q$52:$Q$57&lt;$P$52:$P$57))</f>
        <v>0</v>
      </c>
      <c r="H52" s="8">
        <f>SUMPRODUCT(($O$52:$O$57=$B$52)*ISNUMBER($P$52:$P$57)*ISNUMBER($Q$52:$Q$57)*$P$52:$P$57)+SUMPRODUCT(($R$52:$R$57=$B$52)*ISNUMBER($P$52:$P$57)*ISNUMBER($Q$52:$Q$57)*$Q$52:$Q$57)</f>
        <v>6</v>
      </c>
      <c r="I52" s="8">
        <f>SUMPRODUCT(($O$52:$O$57=$B$52)*ISNUMBER($P$52:$P$57)*ISNUMBER($Q$52:$Q$57)*$Q$52:$Q$57)+SUMPRODUCT(($R$52:$R$57=$B$52)*ISNUMBER($P$52:$P$57)*ISNUMBER($Q$52:$Q$57)*$P$52:$P$57)</f>
        <v>4</v>
      </c>
      <c r="J52" s="8">
        <f>H52-I52</f>
        <v>2</v>
      </c>
      <c r="K52" s="8">
        <f>SUMPRODUCT(($U$52:$U$55&gt;U52)*1)+1</f>
        <v>2</v>
      </c>
      <c r="L52" s="9">
        <v>0</v>
      </c>
      <c r="M52" s="8">
        <v>11</v>
      </c>
      <c r="N52" s="18">
        <v>46187</v>
      </c>
      <c r="O52" s="7" t="s">
        <v>69</v>
      </c>
      <c r="P52" s="9">
        <v>2</v>
      </c>
      <c r="Q52" s="9">
        <v>2</v>
      </c>
      <c r="R52" s="7" t="s">
        <v>70</v>
      </c>
      <c r="U52" s="3">
        <f>C52*10000000+L52*100000+(J52+100)*100+H52+3*0.001</f>
        <v>70010206.003000006</v>
      </c>
      <c r="V52" s="3">
        <f>IF(AND(MIN($D$52:$D$55)=3,COUNTIFS($C$52:$C$55,C52,$J$52:$J$55,J52,$H$52:$H$55,H52,$I$52:$I$55,I52)&gt;1),1,0)</f>
        <v>0</v>
      </c>
    </row>
    <row r="53" spans="2:24">
      <c r="B53" s="7" t="s">
        <v>70</v>
      </c>
      <c r="C53" s="8">
        <f>3*E53+F53</f>
        <v>7</v>
      </c>
      <c r="D53" s="8">
        <f>SUMPRODUCT((($O$52:$O$57=$B$53)+($R$52:$R$57=$B$53))*ISNUMBER($P$52:$P$57)*ISNUMBER($Q$52:$Q$57))</f>
        <v>3</v>
      </c>
      <c r="E53" s="8">
        <f>SUMPRODUCT(($O$52:$O$57=$B$53)*ISNUMBER($P$52:$P$57)*ISNUMBER($Q$52:$Q$57)*($P$52:$P$57&gt;$Q$52:$Q$57))+SUMPRODUCT(($R$52:$R$57=$B$53)*ISNUMBER($P$52:$P$57)*ISNUMBER($Q$52:$Q$57)*($Q$52:$Q$57&gt;$P$52:$P$57))</f>
        <v>2</v>
      </c>
      <c r="F53" s="8">
        <f>SUMPRODUCT((($O$52:$O$57=$B$53)+($R$52:$R$57=$B$53))*ISNUMBER($P$52:$P$57)*ISNUMBER($Q$52:$Q$57)*($P$52:$P$57=$Q$52:$Q$57))</f>
        <v>1</v>
      </c>
      <c r="G53" s="8">
        <f>SUMPRODUCT(($O$52:$O$57=$B$53)*ISNUMBER($P$52:$P$57)*ISNUMBER($Q$52:$Q$57)*($P$52:$P$57&lt;$Q$52:$Q$57))+SUMPRODUCT(($R$52:$R$57=$B$53)*ISNUMBER($P$52:$P$57)*ISNUMBER($Q$52:$Q$57)*($Q$52:$Q$57&lt;$P$52:$P$57))</f>
        <v>0</v>
      </c>
      <c r="H53" s="8">
        <f>SUMPRODUCT(($O$52:$O$57=$B$53)*ISNUMBER($P$52:$P$57)*ISNUMBER($Q$52:$Q$57)*$P$52:$P$57)+SUMPRODUCT(($R$52:$R$57=$B$53)*ISNUMBER($P$52:$P$57)*ISNUMBER($Q$52:$Q$57)*$Q$52:$Q$57)</f>
        <v>7</v>
      </c>
      <c r="I53" s="8">
        <f>SUMPRODUCT(($O$52:$O$57=$B$53)*ISNUMBER($P$52:$P$57)*ISNUMBER($Q$52:$Q$57)*$Q$52:$Q$57)+SUMPRODUCT(($R$52:$R$57=$B$53)*ISNUMBER($P$52:$P$57)*ISNUMBER($Q$52:$Q$57)*$P$52:$P$57)</f>
        <v>4</v>
      </c>
      <c r="J53" s="8">
        <f>H53-I53</f>
        <v>3</v>
      </c>
      <c r="K53" s="8">
        <f>SUMPRODUCT(($U$52:$U$55&gt;U53)*1)+1</f>
        <v>1</v>
      </c>
      <c r="L53" s="9">
        <v>0</v>
      </c>
      <c r="M53" s="8">
        <v>12</v>
      </c>
      <c r="N53" s="18">
        <v>46187</v>
      </c>
      <c r="O53" s="7" t="s">
        <v>72</v>
      </c>
      <c r="P53" s="9">
        <v>2</v>
      </c>
      <c r="Q53" s="9">
        <v>1</v>
      </c>
      <c r="R53" s="7" t="s">
        <v>71</v>
      </c>
      <c r="U53" s="3">
        <f>C53*10000000+L53*100000+(J53+100)*100+H53+2*0.001</f>
        <v>70010307.002000004</v>
      </c>
      <c r="V53" s="3">
        <f>IF(AND(MIN($D$52:$D$55)=3,COUNTIFS($C$52:$C$55,C53,$J$52:$J$55,J53,$H$52:$H$55,H53,$I$52:$I$55,I53)&gt;1),1,0)</f>
        <v>0</v>
      </c>
    </row>
    <row r="54" spans="2:24">
      <c r="B54" s="7" t="s">
        <v>71</v>
      </c>
      <c r="C54" s="8">
        <f>3*E54+F54</f>
        <v>0</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0</v>
      </c>
      <c r="G54" s="8">
        <f>SUMPRODUCT(($O$52:$O$57=$B$54)*ISNUMBER($P$52:$P$57)*ISNUMBER($Q$52:$Q$57)*($P$52:$P$57&lt;$Q$52:$Q$57))+SUMPRODUCT(($R$52:$R$57=$B$54)*ISNUMBER($P$52:$P$57)*ISNUMBER($Q$52:$Q$57)*($Q$52:$Q$57&lt;$P$52:$P$57))</f>
        <v>3</v>
      </c>
      <c r="H54" s="8">
        <f>SUMPRODUCT(($O$52:$O$57=$B$54)*ISNUMBER($P$52:$P$57)*ISNUMBER($Q$52:$Q$57)*$P$52:$P$57)+SUMPRODUCT(($R$52:$R$57=$B$54)*ISNUMBER($P$52:$P$57)*ISNUMBER($Q$52:$Q$57)*$Q$52:$Q$57)</f>
        <v>3</v>
      </c>
      <c r="I54" s="8">
        <f>SUMPRODUCT(($O$52:$O$57=$B$54)*ISNUMBER($P$52:$P$57)*ISNUMBER($Q$52:$Q$57)*$Q$52:$Q$57)+SUMPRODUCT(($R$52:$R$57=$B$54)*ISNUMBER($P$52:$P$57)*ISNUMBER($Q$52:$Q$57)*$P$52:$P$57)</f>
        <v>7</v>
      </c>
      <c r="J54" s="8">
        <f>H54-I54</f>
        <v>-4</v>
      </c>
      <c r="K54" s="8">
        <f>SUMPRODUCT(($U$52:$U$55&gt;U54)*1)+1</f>
        <v>4</v>
      </c>
      <c r="L54" s="9">
        <v>0</v>
      </c>
      <c r="M54" s="8">
        <v>35</v>
      </c>
      <c r="N54" s="18">
        <v>46193</v>
      </c>
      <c r="O54" s="7" t="s">
        <v>69</v>
      </c>
      <c r="P54" s="9">
        <v>2</v>
      </c>
      <c r="Q54" s="9">
        <v>1</v>
      </c>
      <c r="R54" s="7" t="s">
        <v>72</v>
      </c>
      <c r="U54" s="3">
        <f>C54*10000000+L54*100000+(J54+100)*100+H54+1*0.001</f>
        <v>9603.0010000000002</v>
      </c>
      <c r="V54" s="3">
        <f>IF(AND(MIN($D$52:$D$55)=3,COUNTIFS($C$52:$C$55,C54,$J$52:$J$55,J54,$H$52:$H$55,H54,$I$52:$I$55,I54)&gt;1),1,0)</f>
        <v>0</v>
      </c>
    </row>
    <row r="55" spans="2:24">
      <c r="B55" s="7" t="s">
        <v>72</v>
      </c>
      <c r="C55" s="8">
        <f>3*E55+F55</f>
        <v>3</v>
      </c>
      <c r="D55" s="8">
        <f>SUMPRODUCT((($O$52:$O$57=$B$55)+($R$52:$R$57=$B$55))*ISNUMBER($P$52:$P$57)*ISNUMBER($Q$52:$Q$57))</f>
        <v>3</v>
      </c>
      <c r="E55" s="8">
        <f>SUMPRODUCT(($O$52:$O$57=$B$55)*ISNUMBER($P$52:$P$57)*ISNUMBER($Q$52:$Q$57)*($P$52:$P$57&gt;$Q$52:$Q$57))+SUMPRODUCT(($R$52:$R$57=$B$55)*ISNUMBER($P$52:$P$57)*ISNUMBER($Q$52:$Q$57)*($Q$52:$Q$57&gt;$P$52:$P$57))</f>
        <v>1</v>
      </c>
      <c r="F55" s="8">
        <f>SUMPRODUCT((($O$52:$O$57=$B$55)+($R$52:$R$57=$B$55))*ISNUMBER($P$52:$P$57)*ISNUMBER($Q$52:$Q$57)*($P$52:$P$57=$Q$52:$Q$57))</f>
        <v>0</v>
      </c>
      <c r="G55" s="8">
        <f>SUMPRODUCT(($O$52:$O$57=$B$55)*ISNUMBER($P$52:$P$57)*ISNUMBER($Q$52:$Q$57)*($P$52:$P$57&lt;$Q$52:$Q$57))+SUMPRODUCT(($R$52:$R$57=$B$55)*ISNUMBER($P$52:$P$57)*ISNUMBER($Q$52:$Q$57)*($Q$52:$Q$57&lt;$P$52:$P$57))</f>
        <v>2</v>
      </c>
      <c r="H55" s="8">
        <f>SUMPRODUCT(($O$52:$O$57=$B$55)*ISNUMBER($P$52:$P$57)*ISNUMBER($Q$52:$Q$57)*$P$52:$P$57)+SUMPRODUCT(($R$52:$R$57=$B$55)*ISNUMBER($P$52:$P$57)*ISNUMBER($Q$52:$Q$57)*$Q$52:$Q$57)</f>
        <v>4</v>
      </c>
      <c r="I55" s="8">
        <f>SUMPRODUCT(($O$52:$O$57=$B$55)*ISNUMBER($P$52:$P$57)*ISNUMBER($Q$52:$Q$57)*$Q$52:$Q$57)+SUMPRODUCT(($R$52:$R$57=$B$55)*ISNUMBER($P$52:$P$57)*ISNUMBER($Q$52:$Q$57)*$P$52:$P$57)</f>
        <v>5</v>
      </c>
      <c r="J55" s="8">
        <f>H55-I55</f>
        <v>-1</v>
      </c>
      <c r="K55" s="8">
        <f>SUMPRODUCT(($U$52:$U$55&gt;U55)*1)+1</f>
        <v>3</v>
      </c>
      <c r="L55" s="9">
        <v>0</v>
      </c>
      <c r="M55" s="8">
        <v>36</v>
      </c>
      <c r="N55" s="18">
        <v>46193</v>
      </c>
      <c r="O55" s="7" t="s">
        <v>71</v>
      </c>
      <c r="P55" s="9">
        <v>1</v>
      </c>
      <c r="Q55" s="9">
        <v>3</v>
      </c>
      <c r="R55" s="7" t="s">
        <v>70</v>
      </c>
      <c r="U55" s="3">
        <f>C55*10000000+L55*100000+(J55+100)*100+H55+0*0.001</f>
        <v>30009904</v>
      </c>
      <c r="V55" s="3">
        <f>IF(AND(MIN($D$52:$D$55)=3,COUNTIFS($C$52:$C$55,C55,$J$52:$J$55,J55,$H$52:$H$55,H55,$I$52:$I$55,I55)&gt;1),1,0)</f>
        <v>0</v>
      </c>
    </row>
    <row r="56" spans="2:24">
      <c r="M56" s="8">
        <v>57</v>
      </c>
      <c r="N56" s="18">
        <v>46198</v>
      </c>
      <c r="O56" s="7" t="s">
        <v>70</v>
      </c>
      <c r="P56" s="9">
        <v>2</v>
      </c>
      <c r="Q56" s="9">
        <v>1</v>
      </c>
      <c r="R56" s="7" t="s">
        <v>72</v>
      </c>
    </row>
    <row r="57" spans="2:24">
      <c r="M57" s="8">
        <v>58</v>
      </c>
      <c r="N57" s="18">
        <v>46198</v>
      </c>
      <c r="O57" s="7" t="s">
        <v>71</v>
      </c>
      <c r="P57" s="9">
        <v>1</v>
      </c>
      <c r="Q57" s="9">
        <v>2</v>
      </c>
      <c r="R57" s="7" t="s">
        <v>69</v>
      </c>
    </row>
    <row r="59" spans="2:24">
      <c r="B59" s="19" t="s">
        <v>73</v>
      </c>
      <c r="C59" s="20"/>
      <c r="D59" s="20"/>
      <c r="E59" s="20"/>
      <c r="F59" s="20"/>
      <c r="G59" s="20"/>
      <c r="H59" s="20"/>
      <c r="I59" s="20"/>
      <c r="J59" s="20"/>
      <c r="K59" s="20"/>
      <c r="L59" s="20"/>
      <c r="M59" s="20"/>
      <c r="N59" s="20"/>
      <c r="O59" s="20"/>
      <c r="P59" s="20"/>
      <c r="Q59" s="20"/>
      <c r="R59" s="20"/>
    </row>
    <row r="60" spans="2:24">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c r="B61" s="7" t="s">
        <v>74</v>
      </c>
      <c r="C61" s="8">
        <f>3*E61+F61</f>
        <v>7</v>
      </c>
      <c r="D61" s="8">
        <f>SUMPRODUCT((($O$61:$O$66=$B$61)+($R$61:$R$66=$B$61))*ISNUMBER($P$61:$P$66)*ISNUMBER($Q$61:$Q$66))</f>
        <v>3</v>
      </c>
      <c r="E61" s="8">
        <f>SUMPRODUCT(($O$61:$O$66=$B$61)*ISNUMBER($P$61:$P$66)*ISNUMBER($Q$61:$Q$66)*($P$61:$P$66&gt;$Q$61:$Q$66))+SUMPRODUCT(($R$61:$R$66=$B$61)*ISNUMBER($P$61:$P$66)*ISNUMBER($Q$61:$Q$66)*($Q$61:$Q$66&gt;$P$61:$P$66))</f>
        <v>2</v>
      </c>
      <c r="F61" s="8">
        <f>SUMPRODUCT((($O$61:$O$66=$B$61)+($R$61:$R$66=$B$61))*ISNUMBER($P$61:$P$66)*ISNUMBER($Q$61:$Q$66)*($P$61:$P$66=$Q$61:$Q$66))</f>
        <v>1</v>
      </c>
      <c r="G61" s="8">
        <f>SUMPRODUCT(($O$61:$O$66=$B$61)*ISNUMBER($P$61:$P$66)*ISNUMBER($Q$61:$Q$66)*($P$61:$P$66&lt;$Q$61:$Q$66))+SUMPRODUCT(($R$61:$R$66=$B$61)*ISNUMBER($P$61:$P$66)*ISNUMBER($Q$61:$Q$66)*($Q$61:$Q$66&lt;$P$61:$P$66))</f>
        <v>0</v>
      </c>
      <c r="H61" s="8">
        <f>SUMPRODUCT(($O$61:$O$66=$B$61)*ISNUMBER($P$61:$P$66)*ISNUMBER($Q$61:$Q$66)*$P$61:$P$66)+SUMPRODUCT(($R$61:$R$66=$B$61)*ISNUMBER($P$61:$P$66)*ISNUMBER($Q$61:$Q$66)*$Q$61:$Q$66)</f>
        <v>5</v>
      </c>
      <c r="I61" s="8">
        <f>SUMPRODUCT(($O$61:$O$66=$B$61)*ISNUMBER($P$61:$P$66)*ISNUMBER($Q$61:$Q$66)*$Q$61:$Q$66)+SUMPRODUCT(($R$61:$R$66=$B$61)*ISNUMBER($P$61:$P$66)*ISNUMBER($Q$61:$Q$66)*$P$61:$P$66)</f>
        <v>2</v>
      </c>
      <c r="J61" s="8">
        <f>H61-I61</f>
        <v>3</v>
      </c>
      <c r="K61" s="8">
        <f>SUMPRODUCT(($U$61:$U$64&gt;U61)*1)+1</f>
        <v>2</v>
      </c>
      <c r="L61" s="9">
        <v>0</v>
      </c>
      <c r="M61" s="8">
        <v>15</v>
      </c>
      <c r="N61" s="18">
        <v>46188</v>
      </c>
      <c r="O61" s="7" t="s">
        <v>76</v>
      </c>
      <c r="P61" s="9">
        <v>2</v>
      </c>
      <c r="Q61" s="9">
        <v>1</v>
      </c>
      <c r="R61" s="7" t="s">
        <v>77</v>
      </c>
      <c r="U61" s="3">
        <f>C61*10000000+L61*100000+(J61+100)*100+H61+3*0.001</f>
        <v>70010305.003000006</v>
      </c>
      <c r="V61" s="3">
        <f>IF(AND(MIN($D$61:$D$64)=3,COUNTIFS($C$61:$C$64,C61,$J$61:$J$64,J61,$H$61:$H$64,H61,$I$61:$I$64,I61)&gt;1),1,0)</f>
        <v>0</v>
      </c>
    </row>
    <row r="62" spans="2:24">
      <c r="B62" s="7" t="s">
        <v>75</v>
      </c>
      <c r="C62" s="8">
        <f>3*E62+F62</f>
        <v>7</v>
      </c>
      <c r="D62" s="8">
        <f>SUMPRODUCT((($O$61:$O$66=$B$62)+($R$61:$R$66=$B$62))*ISNUMBER($P$61:$P$66)*ISNUMBER($Q$61:$Q$66))</f>
        <v>3</v>
      </c>
      <c r="E62" s="8">
        <f>SUMPRODUCT(($O$61:$O$66=$B$62)*ISNUMBER($P$61:$P$66)*ISNUMBER($Q$61:$Q$66)*($P$61:$P$66&gt;$Q$61:$Q$66))+SUMPRODUCT(($R$61:$R$66=$B$62)*ISNUMBER($P$61:$P$66)*ISNUMBER($Q$61:$Q$66)*($Q$61:$Q$66&gt;$P$61:$P$66))</f>
        <v>2</v>
      </c>
      <c r="F62" s="8">
        <f>SUMPRODUCT((($O$61:$O$66=$B$62)+($R$61:$R$66=$B$62))*ISNUMBER($P$61:$P$66)*ISNUMBER($Q$61:$Q$66)*($P$61:$P$66=$Q$61:$Q$66))</f>
        <v>1</v>
      </c>
      <c r="G62" s="8">
        <f>SUMPRODUCT(($O$61:$O$66=$B$62)*ISNUMBER($P$61:$P$66)*ISNUMBER($Q$61:$Q$66)*($P$61:$P$66&lt;$Q$61:$Q$66))+SUMPRODUCT(($R$61:$R$66=$B$62)*ISNUMBER($P$61:$P$66)*ISNUMBER($Q$61:$Q$66)*($Q$61:$Q$66&lt;$P$61:$P$66))</f>
        <v>0</v>
      </c>
      <c r="H62" s="8">
        <f>SUMPRODUCT(($O$61:$O$66=$B$62)*ISNUMBER($P$61:$P$66)*ISNUMBER($Q$61:$Q$66)*$P$61:$P$66)+SUMPRODUCT(($R$61:$R$66=$B$62)*ISNUMBER($P$61:$P$66)*ISNUMBER($Q$61:$Q$66)*$Q$61:$Q$66)</f>
        <v>6</v>
      </c>
      <c r="I62" s="8">
        <f>SUMPRODUCT(($O$61:$O$66=$B$62)*ISNUMBER($P$61:$P$66)*ISNUMBER($Q$61:$Q$66)*$Q$61:$Q$66)+SUMPRODUCT(($R$61:$R$66=$B$62)*ISNUMBER($P$61:$P$66)*ISNUMBER($Q$61:$Q$66)*$P$61:$P$66)</f>
        <v>3</v>
      </c>
      <c r="J62" s="8">
        <f>H62-I62</f>
        <v>3</v>
      </c>
      <c r="K62" s="8">
        <f>SUMPRODUCT(($U$61:$U$64&gt;U62)*1)+1</f>
        <v>1</v>
      </c>
      <c r="L62" s="9">
        <v>0</v>
      </c>
      <c r="M62" s="8">
        <v>16</v>
      </c>
      <c r="N62" s="18">
        <v>46188</v>
      </c>
      <c r="O62" s="7" t="s">
        <v>74</v>
      </c>
      <c r="P62" s="9">
        <v>1</v>
      </c>
      <c r="Q62" s="9">
        <v>1</v>
      </c>
      <c r="R62" s="7" t="s">
        <v>75</v>
      </c>
      <c r="U62" s="3">
        <f>C62*10000000+L62*100000+(J62+100)*100+H62+2*0.001</f>
        <v>70010306.002000004</v>
      </c>
      <c r="V62" s="3">
        <f>IF(AND(MIN($D$61:$D$64)=3,COUNTIFS($C$61:$C$64,C62,$J$61:$J$64,J62,$H$61:$H$64,H62,$I$61:$I$64,I62)&gt;1),1,0)</f>
        <v>0</v>
      </c>
    </row>
    <row r="63" spans="2:24">
      <c r="B63" s="7" t="s">
        <v>76</v>
      </c>
      <c r="C63" s="8">
        <f>3*E63+F63</f>
        <v>3</v>
      </c>
      <c r="D63" s="8">
        <f>SUMPRODUCT((($O$61:$O$66=$B$63)+($R$61:$R$66=$B$63))*ISNUMBER($P$61:$P$66)*ISNUMBER($Q$61:$Q$66))</f>
        <v>3</v>
      </c>
      <c r="E63" s="8">
        <f>SUMPRODUCT(($O$61:$O$66=$B$63)*ISNUMBER($P$61:$P$66)*ISNUMBER($Q$61:$Q$66)*($P$61:$P$66&gt;$Q$61:$Q$66))+SUMPRODUCT(($R$61:$R$66=$B$63)*ISNUMBER($P$61:$P$66)*ISNUMBER($Q$61:$Q$66)*($Q$61:$Q$66&gt;$P$61:$P$66))</f>
        <v>1</v>
      </c>
      <c r="F63" s="8">
        <f>SUMPRODUCT((($O$61:$O$66=$B$63)+($R$61:$R$66=$B$63))*ISNUMBER($P$61:$P$66)*ISNUMBER($Q$61:$Q$66)*($P$61:$P$66=$Q$61:$Q$66))</f>
        <v>0</v>
      </c>
      <c r="G63" s="8">
        <f>SUMPRODUCT(($O$61:$O$66=$B$63)*ISNUMBER($P$61:$P$66)*ISNUMBER($Q$61:$Q$66)*($P$61:$P$66&lt;$Q$61:$Q$66))+SUMPRODUCT(($R$61:$R$66=$B$63)*ISNUMBER($P$61:$P$66)*ISNUMBER($Q$61:$Q$66)*($Q$61:$Q$66&lt;$P$61:$P$66))</f>
        <v>2</v>
      </c>
      <c r="H63" s="8">
        <f>SUMPRODUCT(($O$61:$O$66=$B$63)*ISNUMBER($P$61:$P$66)*ISNUMBER($Q$61:$Q$66)*$P$61:$P$66)+SUMPRODUCT(($R$61:$R$66=$B$63)*ISNUMBER($P$61:$P$66)*ISNUMBER($Q$61:$Q$66)*$Q$61:$Q$66)</f>
        <v>4</v>
      </c>
      <c r="I63" s="8">
        <f>SUMPRODUCT(($O$61:$O$66=$B$63)*ISNUMBER($P$61:$P$66)*ISNUMBER($Q$61:$Q$66)*$Q$61:$Q$66)+SUMPRODUCT(($R$61:$R$66=$B$63)*ISNUMBER($P$61:$P$66)*ISNUMBER($Q$61:$Q$66)*$P$61:$P$66)</f>
        <v>5</v>
      </c>
      <c r="J63" s="8">
        <f>H63-I63</f>
        <v>-1</v>
      </c>
      <c r="K63" s="8">
        <f>SUMPRODUCT(($U$61:$U$64&gt;U63)*1)+1</f>
        <v>3</v>
      </c>
      <c r="L63" s="9">
        <v>0</v>
      </c>
      <c r="M63" s="8">
        <v>39</v>
      </c>
      <c r="N63" s="18">
        <v>46194</v>
      </c>
      <c r="O63" s="7" t="s">
        <v>74</v>
      </c>
      <c r="P63" s="9">
        <v>2</v>
      </c>
      <c r="Q63" s="9">
        <v>1</v>
      </c>
      <c r="R63" s="7" t="s">
        <v>76</v>
      </c>
      <c r="U63" s="3">
        <f>C63*10000000+L63*100000+(J63+100)*100+H63+1*0.001</f>
        <v>30009904.000999998</v>
      </c>
      <c r="V63" s="3">
        <f>IF(AND(MIN($D$61:$D$64)=3,COUNTIFS($C$61:$C$64,C63,$J$61:$J$64,J63,$H$61:$H$64,H63,$I$61:$I$64,I63)&gt;1),1,0)</f>
        <v>0</v>
      </c>
    </row>
    <row r="64" spans="2:24">
      <c r="B64" s="7" t="s">
        <v>77</v>
      </c>
      <c r="C64" s="8">
        <f>3*E64+F64</f>
        <v>0</v>
      </c>
      <c r="D64" s="8">
        <f>SUMPRODUCT((($O$61:$O$66=$B$64)+($R$61:$R$66=$B$64))*ISNUMBER($P$61:$P$66)*ISNUMBER($Q$61:$Q$66))</f>
        <v>3</v>
      </c>
      <c r="E64" s="8">
        <f>SUMPRODUCT(($O$61:$O$66=$B$64)*ISNUMBER($P$61:$P$66)*ISNUMBER($Q$61:$Q$66)*($P$61:$P$66&gt;$Q$61:$Q$66))+SUMPRODUCT(($R$61:$R$66=$B$64)*ISNUMBER($P$61:$P$66)*ISNUMBER($Q$61:$Q$66)*($Q$61:$Q$66&gt;$P$61:$P$66))</f>
        <v>0</v>
      </c>
      <c r="F64" s="8">
        <f>SUMPRODUCT((($O$61:$O$66=$B$64)+($R$61:$R$66=$B$64))*ISNUMBER($P$61:$P$66)*ISNUMBER($Q$61:$Q$66)*($P$61:$P$66=$Q$61:$Q$66))</f>
        <v>0</v>
      </c>
      <c r="G64" s="8">
        <f>SUMPRODUCT(($O$61:$O$66=$B$64)*ISNUMBER($P$61:$P$66)*ISNUMBER($Q$61:$Q$66)*($P$61:$P$66&lt;$Q$61:$Q$66))+SUMPRODUCT(($R$61:$R$66=$B$64)*ISNUMBER($P$61:$P$66)*ISNUMBER($Q$61:$Q$66)*($Q$61:$Q$66&lt;$P$61:$P$66))</f>
        <v>3</v>
      </c>
      <c r="H64" s="8">
        <f>SUMPRODUCT(($O$61:$O$66=$B$64)*ISNUMBER($P$61:$P$66)*ISNUMBER($Q$61:$Q$66)*$P$61:$P$66)+SUMPRODUCT(($R$61:$R$66=$B$64)*ISNUMBER($P$61:$P$66)*ISNUMBER($Q$61:$Q$66)*$Q$61:$Q$66)</f>
        <v>2</v>
      </c>
      <c r="I64" s="8">
        <f>SUMPRODUCT(($O$61:$O$66=$B$64)*ISNUMBER($P$61:$P$66)*ISNUMBER($Q$61:$Q$66)*$Q$61:$Q$66)+SUMPRODUCT(($R$61:$R$66=$B$64)*ISNUMBER($P$61:$P$66)*ISNUMBER($Q$61:$Q$66)*$P$61:$P$66)</f>
        <v>7</v>
      </c>
      <c r="J64" s="8">
        <f>H64-I64</f>
        <v>-5</v>
      </c>
      <c r="K64" s="8">
        <f>SUMPRODUCT(($U$61:$U$64&gt;U64)*1)+1</f>
        <v>4</v>
      </c>
      <c r="L64" s="9">
        <v>0</v>
      </c>
      <c r="M64" s="8">
        <v>40</v>
      </c>
      <c r="N64" s="18">
        <v>46194</v>
      </c>
      <c r="O64" s="7" t="s">
        <v>77</v>
      </c>
      <c r="P64" s="9">
        <v>1</v>
      </c>
      <c r="Q64" s="9">
        <v>3</v>
      </c>
      <c r="R64" s="7" t="s">
        <v>75</v>
      </c>
      <c r="U64" s="3">
        <f>C64*10000000+L64*100000+(J64+100)*100+H64+0*0.001</f>
        <v>9502</v>
      </c>
      <c r="V64" s="3">
        <f>IF(AND(MIN($D$61:$D$64)=3,COUNTIFS($C$61:$C$64,C64,$J$61:$J$64,J64,$H$61:$H$64,H64,$I$61:$I$64,I64)&gt;1),1,0)</f>
        <v>0</v>
      </c>
    </row>
    <row r="65" spans="2:24">
      <c r="M65" s="8">
        <v>63</v>
      </c>
      <c r="N65" s="18">
        <v>46199</v>
      </c>
      <c r="O65" s="7" t="s">
        <v>75</v>
      </c>
      <c r="P65" s="9">
        <v>2</v>
      </c>
      <c r="Q65" s="9">
        <v>1</v>
      </c>
      <c r="R65" s="7" t="s">
        <v>76</v>
      </c>
    </row>
    <row r="66" spans="2:24">
      <c r="M66" s="8">
        <v>64</v>
      </c>
      <c r="N66" s="18">
        <v>46199</v>
      </c>
      <c r="O66" s="7" t="s">
        <v>77</v>
      </c>
      <c r="P66" s="9">
        <v>0</v>
      </c>
      <c r="Q66" s="9">
        <v>2</v>
      </c>
      <c r="R66" s="7" t="s">
        <v>74</v>
      </c>
    </row>
    <row r="68" spans="2:24">
      <c r="B68" s="19" t="s">
        <v>78</v>
      </c>
      <c r="C68" s="20"/>
      <c r="D68" s="20"/>
      <c r="E68" s="20"/>
      <c r="F68" s="20"/>
      <c r="G68" s="20"/>
      <c r="H68" s="20"/>
      <c r="I68" s="20"/>
      <c r="J68" s="20"/>
      <c r="K68" s="20"/>
      <c r="L68" s="20"/>
      <c r="M68" s="20"/>
      <c r="N68" s="20"/>
      <c r="O68" s="20"/>
      <c r="P68" s="20"/>
      <c r="Q68" s="20"/>
      <c r="R68" s="20"/>
    </row>
    <row r="69" spans="2:24">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c r="B70" s="7" t="s">
        <v>79</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15</v>
      </c>
      <c r="I70" s="8">
        <f>SUMPRODUCT(($O$70:$O$75=$B$70)*ISNUMBER($P$70:$P$75)*ISNUMBER($Q$70:$Q$75)*$Q$70:$Q$75)+SUMPRODUCT(($R$70:$R$75=$B$70)*ISNUMBER($P$70:$P$75)*ISNUMBER($Q$70:$Q$75)*$P$70:$P$75)</f>
        <v>1</v>
      </c>
      <c r="J70" s="8">
        <f>H70-I70</f>
        <v>14</v>
      </c>
      <c r="K70" s="8">
        <f>SUMPRODUCT(($U$70:$U$73&gt;U70)*1)+1</f>
        <v>1</v>
      </c>
      <c r="L70" s="9">
        <v>0</v>
      </c>
      <c r="M70" s="8">
        <v>13</v>
      </c>
      <c r="N70" s="18">
        <v>46188</v>
      </c>
      <c r="O70" s="7" t="s">
        <v>81</v>
      </c>
      <c r="P70" s="9">
        <v>0</v>
      </c>
      <c r="Q70" s="9">
        <v>3</v>
      </c>
      <c r="R70" s="7" t="s">
        <v>82</v>
      </c>
      <c r="U70" s="3">
        <f>C70*10000000+L70*100000+(J70+100)*100+H70+3*0.001</f>
        <v>90011415.003000006</v>
      </c>
      <c r="V70" s="3">
        <f>IF(AND(MIN($D$70:$D$73)=3,COUNTIFS($C$70:$C$73,C70,$J$70:$J$73,J70,$H$70:$H$73,H70,$I$70:$I$73,I70)&gt;1),1,0)</f>
        <v>0</v>
      </c>
    </row>
    <row r="71" spans="2:24">
      <c r="B71" s="7" t="s">
        <v>80</v>
      </c>
      <c r="C71" s="8">
        <f>3*E71+F71</f>
        <v>0</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0</v>
      </c>
      <c r="G71" s="8">
        <f>SUMPRODUCT(($O$70:$O$75=$B$71)*ISNUMBER($P$70:$P$75)*ISNUMBER($Q$70:$Q$75)*($P$70:$P$75&lt;$Q$70:$Q$75))+SUMPRODUCT(($R$70:$R$75=$B$71)*ISNUMBER($P$70:$P$75)*ISNUMBER($Q$70:$Q$75)*($Q$70:$Q$75&lt;$P$70:$P$75))</f>
        <v>3</v>
      </c>
      <c r="H71" s="8">
        <f>SUMPRODUCT(($O$70:$O$75=$B$71)*ISNUMBER($P$70:$P$75)*ISNUMBER($Q$70:$Q$75)*$P$70:$P$75)+SUMPRODUCT(($R$70:$R$75=$B$71)*ISNUMBER($P$70:$P$75)*ISNUMBER($Q$70:$Q$75)*$Q$70:$Q$75)</f>
        <v>0</v>
      </c>
      <c r="I71" s="8">
        <f>SUMPRODUCT(($O$70:$O$75=$B$71)*ISNUMBER($P$70:$P$75)*ISNUMBER($Q$70:$Q$75)*$Q$70:$Q$75)+SUMPRODUCT(($R$70:$R$75=$B$71)*ISNUMBER($P$70:$P$75)*ISNUMBER($Q$70:$Q$75)*$P$70:$P$75)</f>
        <v>16</v>
      </c>
      <c r="J71" s="8">
        <f>H71-I71</f>
        <v>-16</v>
      </c>
      <c r="K71" s="8">
        <f>SUMPRODUCT(($U$70:$U$73&gt;U71)*1)+1</f>
        <v>4</v>
      </c>
      <c r="L71" s="9">
        <v>0</v>
      </c>
      <c r="M71" s="8">
        <v>14</v>
      </c>
      <c r="N71" s="18">
        <v>46188</v>
      </c>
      <c r="O71" s="7" t="s">
        <v>79</v>
      </c>
      <c r="P71" s="9">
        <v>8</v>
      </c>
      <c r="Q71" s="9">
        <v>0</v>
      </c>
      <c r="R71" s="7" t="s">
        <v>80</v>
      </c>
      <c r="U71" s="3">
        <f>C71*10000000+L71*100000+(J71+100)*100+H71+2*0.001</f>
        <v>8400.0020000000004</v>
      </c>
      <c r="V71" s="3">
        <f>IF(AND(MIN($D$70:$D$73)=3,COUNTIFS($C$70:$C$73,C71,$J$70:$J$73,J71,$H$70:$H$73,H71,$I$70:$I$73,I71)&gt;1),1,0)</f>
        <v>0</v>
      </c>
    </row>
    <row r="72" spans="2:24">
      <c r="B72" s="7" t="s">
        <v>81</v>
      </c>
      <c r="C72" s="8">
        <f>3*E72+F72</f>
        <v>3</v>
      </c>
      <c r="D72" s="8">
        <f>SUMPRODUCT((($O$70:$O$75=$B$72)+($R$70:$R$75=$B$72))*ISNUMBER($P$70:$P$75)*ISNUMBER($Q$70:$Q$75))</f>
        <v>3</v>
      </c>
      <c r="E72" s="8">
        <f>SUMPRODUCT(($O$70:$O$75=$B$72)*ISNUMBER($P$70:$P$75)*ISNUMBER($Q$70:$Q$75)*($P$70:$P$75&gt;$Q$70:$Q$75))+SUMPRODUCT(($R$70:$R$75=$B$72)*ISNUMBER($P$70:$P$75)*ISNUMBER($Q$70:$Q$75)*($Q$70:$Q$75&gt;$P$70:$P$75))</f>
        <v>1</v>
      </c>
      <c r="F72" s="8">
        <f>SUMPRODUCT((($O$70:$O$75=$B$72)+($R$70:$R$75=$B$72))*ISNUMBER($P$70:$P$75)*ISNUMBER($Q$70:$Q$75)*($P$70:$P$75=$Q$70:$Q$75))</f>
        <v>0</v>
      </c>
      <c r="G72" s="8">
        <f>SUMPRODUCT(($O$70:$O$75=$B$72)*ISNUMBER($P$70:$P$75)*ISNUMBER($Q$70:$Q$75)*($P$70:$P$75&lt;$Q$70:$Q$75))+SUMPRODUCT(($R$70:$R$75=$B$72)*ISNUMBER($P$70:$P$75)*ISNUMBER($Q$70:$Q$75)*($Q$70:$Q$75&lt;$P$70:$P$75))</f>
        <v>2</v>
      </c>
      <c r="H72" s="8">
        <f>SUMPRODUCT(($O$70:$O$75=$B$72)*ISNUMBER($P$70:$P$75)*ISNUMBER($Q$70:$Q$75)*$P$70:$P$75)+SUMPRODUCT(($R$70:$R$75=$B$72)*ISNUMBER($P$70:$P$75)*ISNUMBER($Q$70:$Q$75)*$Q$70:$Q$75)</f>
        <v>2</v>
      </c>
      <c r="I72" s="8">
        <f>SUMPRODUCT(($O$70:$O$75=$B$72)*ISNUMBER($P$70:$P$75)*ISNUMBER($Q$70:$Q$75)*$Q$70:$Q$75)+SUMPRODUCT(($R$70:$R$75=$B$72)*ISNUMBER($P$70:$P$75)*ISNUMBER($Q$70:$Q$75)*$P$70:$P$75)</f>
        <v>7</v>
      </c>
      <c r="J72" s="8">
        <f>H72-I72</f>
        <v>-5</v>
      </c>
      <c r="K72" s="8">
        <f>SUMPRODUCT(($U$70:$U$73&gt;U72)*1)+1</f>
        <v>3</v>
      </c>
      <c r="L72" s="9">
        <v>0</v>
      </c>
      <c r="M72" s="8">
        <v>37</v>
      </c>
      <c r="N72" s="18">
        <v>46194</v>
      </c>
      <c r="O72" s="7" t="s">
        <v>82</v>
      </c>
      <c r="P72" s="9">
        <v>6</v>
      </c>
      <c r="Q72" s="9">
        <v>0</v>
      </c>
      <c r="R72" s="7" t="s">
        <v>80</v>
      </c>
      <c r="U72" s="3">
        <f>C72*10000000+L72*100000+(J72+100)*100+H72+1*0.001</f>
        <v>30009502.000999998</v>
      </c>
      <c r="V72" s="3">
        <f>IF(AND(MIN($D$70:$D$73)=3,COUNTIFS($C$70:$C$73,C72,$J$70:$J$73,J72,$H$70:$H$73,H72,$I$70:$I$73,I72)&gt;1),1,0)</f>
        <v>0</v>
      </c>
    </row>
    <row r="73" spans="2:24">
      <c r="B73" s="7" t="s">
        <v>82</v>
      </c>
      <c r="C73" s="8">
        <f>3*E73+F73</f>
        <v>6</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0</v>
      </c>
      <c r="G73" s="8">
        <f>SUMPRODUCT(($O$70:$O$75=$B$73)*ISNUMBER($P$70:$P$75)*ISNUMBER($Q$70:$Q$75)*($P$70:$P$75&lt;$Q$70:$Q$75))+SUMPRODUCT(($R$70:$R$75=$B$73)*ISNUMBER($P$70:$P$75)*ISNUMBER($Q$70:$Q$75)*($Q$70:$Q$75&lt;$P$70:$P$75))</f>
        <v>1</v>
      </c>
      <c r="H73" s="8">
        <f>SUMPRODUCT(($O$70:$O$75=$B$73)*ISNUMBER($P$70:$P$75)*ISNUMBER($Q$70:$Q$75)*$P$70:$P$75)+SUMPRODUCT(($R$70:$R$75=$B$73)*ISNUMBER($P$70:$P$75)*ISNUMBER($Q$70:$Q$75)*$Q$70:$Q$75)</f>
        <v>10</v>
      </c>
      <c r="I73" s="8">
        <f>SUMPRODUCT(($O$70:$O$75=$B$73)*ISNUMBER($P$70:$P$75)*ISNUMBER($Q$70:$Q$75)*$Q$70:$Q$75)+SUMPRODUCT(($R$70:$R$75=$B$73)*ISNUMBER($P$70:$P$75)*ISNUMBER($Q$70:$Q$75)*$P$70:$P$75)</f>
        <v>3</v>
      </c>
      <c r="J73" s="8">
        <f>H73-I73</f>
        <v>7</v>
      </c>
      <c r="K73" s="8">
        <f>SUMPRODUCT(($U$70:$U$73&gt;U73)*1)+1</f>
        <v>2</v>
      </c>
      <c r="L73" s="9">
        <v>0</v>
      </c>
      <c r="M73" s="8">
        <v>38</v>
      </c>
      <c r="N73" s="18">
        <v>46194</v>
      </c>
      <c r="O73" s="7" t="s">
        <v>79</v>
      </c>
      <c r="P73" s="9">
        <v>4</v>
      </c>
      <c r="Q73" s="9">
        <v>0</v>
      </c>
      <c r="R73" s="7" t="s">
        <v>81</v>
      </c>
      <c r="U73" s="3">
        <f>C73*10000000+L73*100000+(J73+100)*100+H73+0*0.001</f>
        <v>60010710</v>
      </c>
      <c r="V73" s="3">
        <f>IF(AND(MIN($D$70:$D$73)=3,COUNTIFS($C$70:$C$73,C73,$J$70:$J$73,J73,$H$70:$H$73,H73,$I$70:$I$73,I73)&gt;1),1,0)</f>
        <v>0</v>
      </c>
    </row>
    <row r="74" spans="2:24">
      <c r="M74" s="8">
        <v>65</v>
      </c>
      <c r="N74" s="18">
        <v>46199</v>
      </c>
      <c r="O74" s="7" t="s">
        <v>80</v>
      </c>
      <c r="P74" s="9">
        <v>0</v>
      </c>
      <c r="Q74" s="9">
        <v>2</v>
      </c>
      <c r="R74" s="7" t="s">
        <v>81</v>
      </c>
    </row>
    <row r="75" spans="2:24">
      <c r="M75" s="8">
        <v>66</v>
      </c>
      <c r="N75" s="18">
        <v>46199</v>
      </c>
      <c r="O75" s="7" t="s">
        <v>82</v>
      </c>
      <c r="P75" s="9">
        <v>1</v>
      </c>
      <c r="Q75" s="9">
        <v>3</v>
      </c>
      <c r="R75" s="7" t="s">
        <v>79</v>
      </c>
    </row>
    <row r="77" spans="2:24">
      <c r="B77" s="19" t="s">
        <v>83</v>
      </c>
      <c r="C77" s="20"/>
      <c r="D77" s="20"/>
      <c r="E77" s="20"/>
      <c r="F77" s="20"/>
      <c r="G77" s="20"/>
      <c r="H77" s="20"/>
      <c r="I77" s="20"/>
      <c r="J77" s="20"/>
      <c r="K77" s="20"/>
      <c r="L77" s="20"/>
      <c r="M77" s="20"/>
      <c r="N77" s="20"/>
      <c r="O77" s="20"/>
      <c r="P77" s="20"/>
      <c r="Q77" s="20"/>
      <c r="R77" s="20"/>
    </row>
    <row r="78" spans="2:24">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c r="B79" s="7" t="s">
        <v>84</v>
      </c>
      <c r="C79" s="8">
        <f>3*E79+F79</f>
        <v>6</v>
      </c>
      <c r="D79" s="8">
        <f>SUMPRODUCT((($O$79:$O$84=$B$79)+($R$79:$R$84=$B$79))*ISNUMBER($P$79:$P$84)*ISNUMBER($Q$79:$Q$84))</f>
        <v>3</v>
      </c>
      <c r="E79" s="8">
        <f>SUMPRODUCT(($O$79:$O$84=$B$79)*ISNUMBER($P$79:$P$84)*ISNUMBER($Q$79:$Q$84)*($P$79:$P$84&gt;$Q$79:$Q$84))+SUMPRODUCT(($R$79:$R$84=$B$79)*ISNUMBER($P$79:$P$84)*ISNUMBER($Q$79:$Q$84)*($Q$79:$Q$84&gt;$P$79:$P$84))</f>
        <v>2</v>
      </c>
      <c r="F79" s="8">
        <f>SUMPRODUCT((($O$79:$O$84=$B$79)+($R$79:$R$84=$B$79))*ISNUMBER($P$79:$P$84)*ISNUMBER($Q$79:$Q$84)*($P$79:$P$84=$Q$79:$Q$84))</f>
        <v>0</v>
      </c>
      <c r="G79" s="8">
        <f>SUMPRODUCT(($O$79:$O$84=$B$79)*ISNUMBER($P$79:$P$84)*ISNUMBER($Q$79:$Q$84)*($P$79:$P$84&lt;$Q$79:$Q$84))+SUMPRODUCT(($R$79:$R$84=$B$79)*ISNUMBER($P$79:$P$84)*ISNUMBER($Q$79:$Q$84)*($Q$79:$Q$84&lt;$P$79:$P$84))</f>
        <v>1</v>
      </c>
      <c r="H79" s="8">
        <f>SUMPRODUCT(($O$79:$O$84=$B$79)*ISNUMBER($P$79:$P$84)*ISNUMBER($Q$79:$Q$84)*$P$79:$P$84)+SUMPRODUCT(($R$79:$R$84=$B$79)*ISNUMBER($P$79:$P$84)*ISNUMBER($Q$79:$Q$84)*$Q$79:$Q$84)</f>
        <v>9</v>
      </c>
      <c r="I79" s="8">
        <f>SUMPRODUCT(($O$79:$O$84=$B$79)*ISNUMBER($P$79:$P$84)*ISNUMBER($Q$79:$Q$84)*$Q$79:$Q$84)+SUMPRODUCT(($R$79:$R$84=$B$79)*ISNUMBER($P$79:$P$84)*ISNUMBER($Q$79:$Q$84)*$P$79:$P$84)</f>
        <v>3</v>
      </c>
      <c r="J79" s="8">
        <f>H79-I79</f>
        <v>6</v>
      </c>
      <c r="K79" s="8">
        <f>SUMPRODUCT(($U$79:$U$82&gt;U79)*1)+1</f>
        <v>2</v>
      </c>
      <c r="L79" s="9">
        <v>0</v>
      </c>
      <c r="M79" s="8">
        <v>17</v>
      </c>
      <c r="N79" s="18">
        <v>46189</v>
      </c>
      <c r="O79" s="7" t="s">
        <v>84</v>
      </c>
      <c r="P79" s="9">
        <v>3</v>
      </c>
      <c r="Q79" s="9">
        <v>1</v>
      </c>
      <c r="R79" s="7" t="s">
        <v>85</v>
      </c>
      <c r="U79" s="3">
        <f>C79*10000000+L79*100000+(J79+100)*100+H79+3*0.001</f>
        <v>60010609.002999999</v>
      </c>
      <c r="V79" s="3">
        <f>IF(AND(MIN($D$79:$D$82)=3,COUNTIFS($C$79:$C$82,C79,$J$79:$J$82,J79,$H$79:$H$82,H79,$I$79:$I$82,I79)&gt;1),1,0)</f>
        <v>0</v>
      </c>
    </row>
    <row r="80" spans="2:24">
      <c r="B80" s="7" t="s">
        <v>85</v>
      </c>
      <c r="C80" s="8">
        <f>3*E80+F80</f>
        <v>3</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0</v>
      </c>
      <c r="G80" s="8">
        <f>SUMPRODUCT(($O$79:$O$84=$B$80)*ISNUMBER($P$79:$P$84)*ISNUMBER($Q$79:$Q$84)*($P$79:$P$84&lt;$Q$79:$Q$84))+SUMPRODUCT(($R$79:$R$84=$B$80)*ISNUMBER($P$79:$P$84)*ISNUMBER($Q$79:$Q$84)*($Q$79:$Q$84&lt;$P$79:$P$84))</f>
        <v>2</v>
      </c>
      <c r="H80" s="8">
        <f>SUMPRODUCT(($O$79:$O$84=$B$80)*ISNUMBER($P$79:$P$84)*ISNUMBER($Q$79:$Q$84)*$P$79:$P$84)+SUMPRODUCT(($R$79:$R$84=$B$80)*ISNUMBER($P$79:$P$84)*ISNUMBER($Q$79:$Q$84)*$Q$79:$Q$84)</f>
        <v>4</v>
      </c>
      <c r="I80" s="8">
        <f>SUMPRODUCT(($O$79:$O$84=$B$80)*ISNUMBER($P$79:$P$84)*ISNUMBER($Q$79:$Q$84)*$Q$79:$Q$84)+SUMPRODUCT(($R$79:$R$84=$B$80)*ISNUMBER($P$79:$P$84)*ISNUMBER($Q$79:$Q$84)*$P$79:$P$84)</f>
        <v>7</v>
      </c>
      <c r="J80" s="8">
        <f>H80-I80</f>
        <v>-3</v>
      </c>
      <c r="K80" s="8">
        <f>SUMPRODUCT(($U$79:$U$82&gt;U80)*1)+1</f>
        <v>3</v>
      </c>
      <c r="L80" s="9">
        <v>0</v>
      </c>
      <c r="M80" s="8">
        <v>18</v>
      </c>
      <c r="N80" s="18">
        <v>46189</v>
      </c>
      <c r="O80" s="7" t="s">
        <v>87</v>
      </c>
      <c r="P80" s="9">
        <v>0</v>
      </c>
      <c r="Q80" s="9">
        <v>4</v>
      </c>
      <c r="R80" s="7" t="s">
        <v>86</v>
      </c>
      <c r="U80" s="3">
        <f>C80*10000000+L80*100000+(J80+100)*100+H80+2*0.001</f>
        <v>30009704.002</v>
      </c>
      <c r="V80" s="3">
        <f>IF(AND(MIN($D$79:$D$82)=3,COUNTIFS($C$79:$C$82,C80,$J$79:$J$82,J80,$H$79:$H$82,H80,$I$79:$I$82,I80)&gt;1),1,0)</f>
        <v>0</v>
      </c>
    </row>
    <row r="81" spans="2:24">
      <c r="B81" s="7" t="s">
        <v>86</v>
      </c>
      <c r="C81" s="8">
        <f>3*E81+F81</f>
        <v>9</v>
      </c>
      <c r="D81" s="8">
        <f>SUMPRODUCT((($O$79:$O$84=$B$81)+($R$79:$R$84=$B$81))*ISNUMBER($P$79:$P$84)*ISNUMBER($Q$79:$Q$84))</f>
        <v>3</v>
      </c>
      <c r="E81" s="8">
        <f>SUMPRODUCT(($O$79:$O$84=$B$81)*ISNUMBER($P$79:$P$84)*ISNUMBER($Q$79:$Q$84)*($P$79:$P$84&gt;$Q$79:$Q$84))+SUMPRODUCT(($R$79:$R$84=$B$81)*ISNUMBER($P$79:$P$84)*ISNUMBER($Q$79:$Q$84)*($Q$79:$Q$84&gt;$P$79:$P$84))</f>
        <v>3</v>
      </c>
      <c r="F81" s="8">
        <f>SUMPRODUCT((($O$79:$O$84=$B$81)+($R$79:$R$84=$B$81))*ISNUMBER($P$79:$P$84)*ISNUMBER($Q$79:$Q$84)*($P$79:$P$84=$Q$79:$Q$84))</f>
        <v>0</v>
      </c>
      <c r="G81" s="8">
        <f>SUMPRODUCT(($O$79:$O$84=$B$81)*ISNUMBER($P$79:$P$84)*ISNUMBER($Q$79:$Q$84)*($P$79:$P$84&lt;$Q$79:$Q$84))+SUMPRODUCT(($R$79:$R$84=$B$81)*ISNUMBER($P$79:$P$84)*ISNUMBER($Q$79:$Q$84)*($Q$79:$Q$84&lt;$P$79:$P$84))</f>
        <v>0</v>
      </c>
      <c r="H81" s="8">
        <f>SUMPRODUCT(($O$79:$O$84=$B$81)*ISNUMBER($P$79:$P$84)*ISNUMBER($Q$79:$Q$84)*$P$79:$P$84)+SUMPRODUCT(($R$79:$R$84=$B$81)*ISNUMBER($P$79:$P$84)*ISNUMBER($Q$79:$Q$84)*$Q$79:$Q$84)</f>
        <v>9</v>
      </c>
      <c r="I81" s="8">
        <f>SUMPRODUCT(($O$79:$O$84=$B$81)*ISNUMBER($P$79:$P$84)*ISNUMBER($Q$79:$Q$84)*$Q$79:$Q$84)+SUMPRODUCT(($R$79:$R$84=$B$81)*ISNUMBER($P$79:$P$84)*ISNUMBER($Q$79:$Q$84)*$P$79:$P$84)</f>
        <v>2</v>
      </c>
      <c r="J81" s="8">
        <f>H81-I81</f>
        <v>7</v>
      </c>
      <c r="K81" s="8">
        <f>SUMPRODUCT(($U$79:$U$82&gt;U81)*1)+1</f>
        <v>1</v>
      </c>
      <c r="L81" s="9">
        <v>0</v>
      </c>
      <c r="M81" s="8">
        <v>41</v>
      </c>
      <c r="N81" s="18">
        <v>46195</v>
      </c>
      <c r="O81" s="7" t="s">
        <v>86</v>
      </c>
      <c r="P81" s="9">
        <v>3</v>
      </c>
      <c r="Q81" s="9">
        <v>1</v>
      </c>
      <c r="R81" s="7" t="s">
        <v>85</v>
      </c>
      <c r="U81" s="3">
        <f>C81*10000000+L81*100000+(J81+100)*100+H81+1*0.001</f>
        <v>90010709.001000002</v>
      </c>
      <c r="V81" s="3">
        <f>IF(AND(MIN($D$79:$D$82)=3,COUNTIFS($C$79:$C$82,C81,$J$79:$J$82,J81,$H$79:$H$82,H81,$I$79:$I$82,I81)&gt;1),1,0)</f>
        <v>0</v>
      </c>
    </row>
    <row r="82" spans="2:24">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1</v>
      </c>
      <c r="I82" s="8">
        <f>SUMPRODUCT(($O$79:$O$84=$B$82)*ISNUMBER($P$79:$P$84)*ISNUMBER($Q$79:$Q$84)*$Q$79:$Q$84)+SUMPRODUCT(($R$79:$R$84=$B$82)*ISNUMBER($P$79:$P$84)*ISNUMBER($Q$79:$Q$84)*$P$79:$P$84)</f>
        <v>11</v>
      </c>
      <c r="J82" s="8">
        <f>H82-I82</f>
        <v>-10</v>
      </c>
      <c r="K82" s="8">
        <f>SUMPRODUCT(($U$79:$U$82&gt;U82)*1)+1</f>
        <v>4</v>
      </c>
      <c r="L82" s="9">
        <v>0</v>
      </c>
      <c r="M82" s="8">
        <v>42</v>
      </c>
      <c r="N82" s="18">
        <v>46195</v>
      </c>
      <c r="O82" s="7" t="s">
        <v>84</v>
      </c>
      <c r="P82" s="9">
        <v>5</v>
      </c>
      <c r="Q82" s="9">
        <v>0</v>
      </c>
      <c r="R82" s="7" t="s">
        <v>87</v>
      </c>
      <c r="U82" s="3">
        <f>C82*10000000+L82*100000+(J82+100)*100+H82+0*0.001</f>
        <v>9001</v>
      </c>
      <c r="V82" s="3">
        <f>IF(AND(MIN($D$79:$D$82)=3,COUNTIFS($C$79:$C$82,C82,$J$79:$J$82,J82,$H$79:$H$82,H82,$I$79:$I$82,I82)&gt;1),1,0)</f>
        <v>0</v>
      </c>
    </row>
    <row r="83" spans="2:24">
      <c r="M83" s="8">
        <v>61</v>
      </c>
      <c r="N83" s="18">
        <v>46199</v>
      </c>
      <c r="O83" s="7" t="s">
        <v>86</v>
      </c>
      <c r="P83" s="9">
        <v>2</v>
      </c>
      <c r="Q83" s="9">
        <v>1</v>
      </c>
      <c r="R83" s="7" t="s">
        <v>84</v>
      </c>
    </row>
    <row r="84" spans="2:24">
      <c r="M84" s="8">
        <v>62</v>
      </c>
      <c r="N84" s="18">
        <v>46199</v>
      </c>
      <c r="O84" s="7" t="s">
        <v>85</v>
      </c>
      <c r="P84" s="9">
        <v>2</v>
      </c>
      <c r="Q84" s="9">
        <v>1</v>
      </c>
      <c r="R84" s="7" t="s">
        <v>87</v>
      </c>
    </row>
    <row r="86" spans="2:24">
      <c r="B86" s="19" t="s">
        <v>88</v>
      </c>
      <c r="C86" s="20"/>
      <c r="D86" s="20"/>
      <c r="E86" s="20"/>
      <c r="F86" s="20"/>
      <c r="G86" s="20"/>
      <c r="H86" s="20"/>
      <c r="I86" s="20"/>
      <c r="J86" s="20"/>
      <c r="K86" s="20"/>
      <c r="L86" s="20"/>
      <c r="M86" s="20"/>
      <c r="N86" s="20"/>
      <c r="O86" s="20"/>
      <c r="P86" s="20"/>
      <c r="Q86" s="20"/>
      <c r="R86" s="20"/>
    </row>
    <row r="87" spans="2:24">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c r="B88" s="7" t="s">
        <v>89</v>
      </c>
      <c r="C88" s="8">
        <f>3*E88+F88</f>
        <v>9</v>
      </c>
      <c r="D88" s="8">
        <f>SUMPRODUCT((($O$88:$O$93=$B$88)+($R$88:$R$93=$B$88))*ISNUMBER($P$88:$P$93)*ISNUMBER($Q$88:$Q$93))</f>
        <v>3</v>
      </c>
      <c r="E88" s="8">
        <f>SUMPRODUCT(($O$88:$O$93=$B$88)*ISNUMBER($P$88:$P$93)*ISNUMBER($Q$88:$Q$93)*($P$88:$P$93&gt;$Q$88:$Q$93))+SUMPRODUCT(($R$88:$R$93=$B$88)*ISNUMBER($P$88:$P$93)*ISNUMBER($Q$88:$Q$93)*($Q$88:$Q$93&gt;$P$88:$P$93))</f>
        <v>3</v>
      </c>
      <c r="F88" s="8">
        <f>SUMPRODUCT((($O$88:$O$93=$B$88)+($R$88:$R$93=$B$88))*ISNUMBER($P$88:$P$93)*ISNUMBER($Q$88:$Q$93)*($P$88:$P$93=$Q$88:$Q$93))</f>
        <v>0</v>
      </c>
      <c r="G88" s="8">
        <f>SUMPRODUCT(($O$88:$O$93=$B$88)*ISNUMBER($P$88:$P$93)*ISNUMBER($Q$88:$Q$93)*($P$88:$P$93&lt;$Q$88:$Q$93))+SUMPRODUCT(($R$88:$R$93=$B$88)*ISNUMBER($P$88:$P$93)*ISNUMBER($Q$88:$Q$93)*($Q$88:$Q$93&lt;$P$88:$P$93))</f>
        <v>0</v>
      </c>
      <c r="H88" s="8">
        <f>SUMPRODUCT(($O$88:$O$93=$B$88)*ISNUMBER($P$88:$P$93)*ISNUMBER($Q$88:$Q$93)*$P$88:$P$93)+SUMPRODUCT(($R$88:$R$93=$B$88)*ISNUMBER($P$88:$P$93)*ISNUMBER($Q$88:$Q$93)*$Q$88:$Q$93)</f>
        <v>13</v>
      </c>
      <c r="I88" s="8">
        <f>SUMPRODUCT(($O$88:$O$93=$B$88)*ISNUMBER($P$88:$P$93)*ISNUMBER($Q$88:$Q$93)*$Q$88:$Q$93)+SUMPRODUCT(($R$88:$R$93=$B$88)*ISNUMBER($P$88:$P$93)*ISNUMBER($Q$88:$Q$93)*$P$88:$P$93)</f>
        <v>2</v>
      </c>
      <c r="J88" s="8">
        <f>H88-I88</f>
        <v>11</v>
      </c>
      <c r="K88" s="8">
        <f>SUMPRODUCT(($U$88:$U$91&gt;U88)*1)+1</f>
        <v>1</v>
      </c>
      <c r="L88" s="9">
        <v>0</v>
      </c>
      <c r="M88" s="8">
        <v>19</v>
      </c>
      <c r="N88" s="18">
        <v>46189</v>
      </c>
      <c r="O88" s="7" t="s">
        <v>89</v>
      </c>
      <c r="P88" s="9">
        <v>4</v>
      </c>
      <c r="Q88" s="9">
        <v>1</v>
      </c>
      <c r="R88" s="7" t="s">
        <v>90</v>
      </c>
      <c r="U88" s="3">
        <f>C88*10000000+L88*100000+(J88+100)*100+H88+3*0.001</f>
        <v>90011113.003000006</v>
      </c>
      <c r="V88" s="3">
        <f>IF(AND(MIN($D$88:$D$91)=3,COUNTIFS($C$88:$C$91,C88,$J$88:$J$91,J88,$H$88:$H$91,H88,$I$88:$I$91,I88)&gt;1),1,0)</f>
        <v>0</v>
      </c>
    </row>
    <row r="89" spans="2:24">
      <c r="B89" s="7" t="s">
        <v>90</v>
      </c>
      <c r="C89" s="8">
        <f>3*E89+F89</f>
        <v>3</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0</v>
      </c>
      <c r="G89" s="8">
        <f>SUMPRODUCT(($O$88:$O$93=$B$89)*ISNUMBER($P$88:$P$93)*ISNUMBER($Q$88:$Q$93)*($P$88:$P$93&lt;$Q$88:$Q$93))+SUMPRODUCT(($R$88:$R$93=$B$89)*ISNUMBER($P$88:$P$93)*ISNUMBER($Q$88:$Q$93)*($Q$88:$Q$93&lt;$P$88:$P$93))</f>
        <v>2</v>
      </c>
      <c r="H89" s="8">
        <f>SUMPRODUCT(($O$88:$O$93=$B$89)*ISNUMBER($P$88:$P$93)*ISNUMBER($Q$88:$Q$93)*$P$88:$P$93)+SUMPRODUCT(($R$88:$R$93=$B$89)*ISNUMBER($P$88:$P$93)*ISNUMBER($Q$88:$Q$93)*$Q$88:$Q$93)</f>
        <v>4</v>
      </c>
      <c r="I89" s="8">
        <f>SUMPRODUCT(($O$88:$O$93=$B$89)*ISNUMBER($P$88:$P$93)*ISNUMBER($Q$88:$Q$93)*$Q$88:$Q$93)+SUMPRODUCT(($R$88:$R$93=$B$89)*ISNUMBER($P$88:$P$93)*ISNUMBER($Q$88:$Q$93)*$P$88:$P$93)</f>
        <v>7</v>
      </c>
      <c r="J89" s="8">
        <f>H89-I89</f>
        <v>-3</v>
      </c>
      <c r="K89" s="8">
        <f>SUMPRODUCT(($U$88:$U$91&gt;U89)*1)+1</f>
        <v>3</v>
      </c>
      <c r="L89" s="9">
        <v>0</v>
      </c>
      <c r="M89" s="8">
        <v>20</v>
      </c>
      <c r="N89" s="18">
        <v>46189</v>
      </c>
      <c r="O89" s="7" t="s">
        <v>91</v>
      </c>
      <c r="P89" s="9">
        <v>3</v>
      </c>
      <c r="Q89" s="9">
        <v>0</v>
      </c>
      <c r="R89" s="7" t="s">
        <v>92</v>
      </c>
      <c r="U89" s="3">
        <f>C89*10000000+L89*100000+(J89+100)*100+H89+2*0.001</f>
        <v>30009704.002</v>
      </c>
      <c r="V89" s="3">
        <f>IF(AND(MIN($D$88:$D$91)=3,COUNTIFS($C$88:$C$91,C89,$J$88:$J$91,J89,$H$88:$H$91,H89,$I$88:$I$91,I89)&gt;1),1,0)</f>
        <v>0</v>
      </c>
    </row>
    <row r="90" spans="2:24">
      <c r="B90" s="7" t="s">
        <v>91</v>
      </c>
      <c r="C90" s="8">
        <f>3*E90+F90</f>
        <v>6</v>
      </c>
      <c r="D90" s="8">
        <f>SUMPRODUCT((($O$88:$O$93=$B$90)+($R$88:$R$93=$B$90))*ISNUMBER($P$88:$P$93)*ISNUMBER($Q$88:$Q$93))</f>
        <v>3</v>
      </c>
      <c r="E90" s="8">
        <f>SUMPRODUCT(($O$88:$O$93=$B$90)*ISNUMBER($P$88:$P$93)*ISNUMBER($Q$88:$Q$93)*($P$88:$P$93&gt;$Q$88:$Q$93))+SUMPRODUCT(($R$88:$R$93=$B$90)*ISNUMBER($P$88:$P$93)*ISNUMBER($Q$88:$Q$93)*($Q$88:$Q$93&gt;$P$88:$P$93))</f>
        <v>2</v>
      </c>
      <c r="F90" s="8">
        <f>SUMPRODUCT((($O$88:$O$93=$B$90)+($R$88:$R$93=$B$90))*ISNUMBER($P$88:$P$93)*ISNUMBER($Q$88:$Q$93)*($P$88:$P$93=$Q$88:$Q$93))</f>
        <v>0</v>
      </c>
      <c r="G90" s="8">
        <f>SUMPRODUCT(($O$88:$O$93=$B$90)*ISNUMBER($P$88:$P$93)*ISNUMBER($Q$88:$Q$93)*($P$88:$P$93&lt;$Q$88:$Q$93))+SUMPRODUCT(($R$88:$R$93=$B$90)*ISNUMBER($P$88:$P$93)*ISNUMBER($Q$88:$Q$93)*($Q$88:$Q$93&lt;$P$88:$P$93))</f>
        <v>1</v>
      </c>
      <c r="H90" s="8">
        <f>SUMPRODUCT(($O$88:$O$93=$B$90)*ISNUMBER($P$88:$P$93)*ISNUMBER($Q$88:$Q$93)*$P$88:$P$93)+SUMPRODUCT(($R$88:$R$93=$B$90)*ISNUMBER($P$88:$P$93)*ISNUMBER($Q$88:$Q$93)*$Q$88:$Q$93)</f>
        <v>6</v>
      </c>
      <c r="I90" s="8">
        <f>SUMPRODUCT(($O$88:$O$93=$B$90)*ISNUMBER($P$88:$P$93)*ISNUMBER($Q$88:$Q$93)*$Q$88:$Q$93)+SUMPRODUCT(($R$88:$R$93=$B$90)*ISNUMBER($P$88:$P$93)*ISNUMBER($Q$88:$Q$93)*$P$88:$P$93)</f>
        <v>4</v>
      </c>
      <c r="J90" s="8">
        <f>H90-I90</f>
        <v>2</v>
      </c>
      <c r="K90" s="8">
        <f>SUMPRODUCT(($U$88:$U$91&gt;U90)*1)+1</f>
        <v>2</v>
      </c>
      <c r="L90" s="9">
        <v>0</v>
      </c>
      <c r="M90" s="8">
        <v>43</v>
      </c>
      <c r="N90" s="18">
        <v>46195</v>
      </c>
      <c r="O90" s="7" t="s">
        <v>89</v>
      </c>
      <c r="P90" s="9">
        <v>3</v>
      </c>
      <c r="Q90" s="9">
        <v>1</v>
      </c>
      <c r="R90" s="7" t="s">
        <v>91</v>
      </c>
      <c r="U90" s="3">
        <f>C90*10000000+L90*100000+(J90+100)*100+H90+1*0.001</f>
        <v>60010206.001000002</v>
      </c>
      <c r="V90" s="3">
        <f>IF(AND(MIN($D$88:$D$91)=3,COUNTIFS($C$88:$C$91,C90,$J$88:$J$91,J90,$H$88:$H$91,H90,$I$88:$I$91,I90)&gt;1),1,0)</f>
        <v>0</v>
      </c>
    </row>
    <row r="91" spans="2:24">
      <c r="B91" s="7" t="s">
        <v>92</v>
      </c>
      <c r="C91" s="8">
        <f>3*E91+F91</f>
        <v>0</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0</v>
      </c>
      <c r="G91" s="8">
        <f>SUMPRODUCT(($O$88:$O$93=$B$91)*ISNUMBER($P$88:$P$93)*ISNUMBER($Q$88:$Q$93)*($P$88:$P$93&lt;$Q$88:$Q$93))+SUMPRODUCT(($R$88:$R$93=$B$91)*ISNUMBER($P$88:$P$93)*ISNUMBER($Q$88:$Q$93)*($Q$88:$Q$93&lt;$P$88:$P$93))</f>
        <v>3</v>
      </c>
      <c r="H91" s="8">
        <f>SUMPRODUCT(($O$88:$O$93=$B$91)*ISNUMBER($P$88:$P$93)*ISNUMBER($Q$88:$Q$93)*$P$88:$P$93)+SUMPRODUCT(($R$88:$R$93=$B$91)*ISNUMBER($P$88:$P$93)*ISNUMBER($Q$88:$Q$93)*$Q$88:$Q$93)</f>
        <v>1</v>
      </c>
      <c r="I91" s="8">
        <f>SUMPRODUCT(($O$88:$O$93=$B$91)*ISNUMBER($P$88:$P$93)*ISNUMBER($Q$88:$Q$93)*$Q$88:$Q$93)+SUMPRODUCT(($R$88:$R$93=$B$91)*ISNUMBER($P$88:$P$93)*ISNUMBER($Q$88:$Q$93)*$P$88:$P$93)</f>
        <v>11</v>
      </c>
      <c r="J91" s="8">
        <f>H91-I91</f>
        <v>-10</v>
      </c>
      <c r="K91" s="8">
        <f>SUMPRODUCT(($U$88:$U$91&gt;U91)*1)+1</f>
        <v>4</v>
      </c>
      <c r="L91" s="9">
        <v>0</v>
      </c>
      <c r="M91" s="8">
        <v>44</v>
      </c>
      <c r="N91" s="18">
        <v>46195</v>
      </c>
      <c r="O91" s="7" t="s">
        <v>92</v>
      </c>
      <c r="P91" s="9">
        <v>1</v>
      </c>
      <c r="Q91" s="9">
        <v>2</v>
      </c>
      <c r="R91" s="7" t="s">
        <v>90</v>
      </c>
      <c r="U91" s="3">
        <f>C91*10000000+L91*100000+(J91+100)*100+H91+0*0.001</f>
        <v>9001</v>
      </c>
      <c r="V91" s="3">
        <f>IF(AND(MIN($D$88:$D$91)=3,COUNTIFS($C$88:$C$91,C91,$J$88:$J$91,J91,$H$88:$H$91,H91,$I$88:$I$91,I91)&gt;1),1,0)</f>
        <v>0</v>
      </c>
    </row>
    <row r="92" spans="2:24">
      <c r="M92" s="8">
        <v>69</v>
      </c>
      <c r="N92" s="18">
        <v>46200</v>
      </c>
      <c r="O92" s="7" t="s">
        <v>90</v>
      </c>
      <c r="P92" s="9">
        <v>1</v>
      </c>
      <c r="Q92" s="9">
        <v>2</v>
      </c>
      <c r="R92" s="7" t="s">
        <v>91</v>
      </c>
    </row>
    <row r="93" spans="2:24">
      <c r="M93" s="8">
        <v>70</v>
      </c>
      <c r="N93" s="18">
        <v>46200</v>
      </c>
      <c r="O93" s="7" t="s">
        <v>92</v>
      </c>
      <c r="P93" s="9">
        <v>0</v>
      </c>
      <c r="Q93" s="9">
        <v>6</v>
      </c>
      <c r="R93" s="7" t="s">
        <v>89</v>
      </c>
    </row>
    <row r="95" spans="2:24">
      <c r="B95" s="19" t="s">
        <v>93</v>
      </c>
      <c r="C95" s="20"/>
      <c r="D95" s="20"/>
      <c r="E95" s="20"/>
      <c r="F95" s="20"/>
      <c r="G95" s="20"/>
      <c r="H95" s="20"/>
      <c r="I95" s="20"/>
      <c r="J95" s="20"/>
      <c r="K95" s="20"/>
      <c r="L95" s="20"/>
      <c r="M95" s="20"/>
      <c r="N95" s="20"/>
      <c r="O95" s="20"/>
      <c r="P95" s="20"/>
      <c r="Q95" s="20"/>
      <c r="R95" s="20"/>
    </row>
    <row r="96" spans="2:24">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c r="B97" s="7" t="s">
        <v>94</v>
      </c>
      <c r="C97" s="8">
        <f>3*E97+F97</f>
        <v>9</v>
      </c>
      <c r="D97" s="8">
        <f>SUMPRODUCT((($O$97:$O$102=$B$97)+($R$97:$R$102=$B$97))*ISNUMBER($P$97:$P$102)*ISNUMBER($Q$97:$Q$102))</f>
        <v>3</v>
      </c>
      <c r="E97" s="8">
        <f>SUMPRODUCT(($O$97:$O$102=$B$97)*ISNUMBER($P$97:$P$102)*ISNUMBER($Q$97:$Q$102)*($P$97:$P$102&gt;$Q$97:$Q$102))+SUMPRODUCT(($R$97:$R$102=$B$97)*ISNUMBER($P$97:$P$102)*ISNUMBER($Q$97:$Q$102)*($Q$97:$Q$102&gt;$P$97:$P$102))</f>
        <v>3</v>
      </c>
      <c r="F97" s="8">
        <f>SUMPRODUCT((($O$97:$O$102=$B$97)+($R$97:$R$102=$B$97))*ISNUMBER($P$97:$P$102)*ISNUMBER($Q$97:$Q$102)*($P$97:$P$102=$Q$97:$Q$102))</f>
        <v>0</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12</v>
      </c>
      <c r="I97" s="8">
        <f>SUMPRODUCT(($O$97:$O$102=$B$97)*ISNUMBER($P$97:$P$102)*ISNUMBER($Q$97:$Q$102)*$Q$97:$Q$102)+SUMPRODUCT(($R$97:$R$102=$B$97)*ISNUMBER($P$97:$P$102)*ISNUMBER($Q$97:$Q$102)*$P$97:$P$102)</f>
        <v>2</v>
      </c>
      <c r="J97" s="8">
        <f>H97-I97</f>
        <v>10</v>
      </c>
      <c r="K97" s="8">
        <f>SUMPRODUCT(($U$97:$U$100&gt;U97)*1)+1</f>
        <v>1</v>
      </c>
      <c r="L97" s="9">
        <v>0</v>
      </c>
      <c r="M97" s="8">
        <v>23</v>
      </c>
      <c r="N97" s="18">
        <v>46190</v>
      </c>
      <c r="O97" s="7" t="s">
        <v>94</v>
      </c>
      <c r="P97" s="9">
        <v>4</v>
      </c>
      <c r="Q97" s="9">
        <v>1</v>
      </c>
      <c r="R97" s="7" t="s">
        <v>97</v>
      </c>
      <c r="U97" s="3">
        <f>C97*10000000+L97*100000+(J97+100)*100+H97+3*0.001</f>
        <v>90011012.003000006</v>
      </c>
      <c r="V97" s="3">
        <f>IF(AND(MIN($D$97:$D$100)=3,COUNTIFS($C$97:$C$100,C97,$J$97:$J$100,J97,$H$97:$H$100,H97,$I$97:$I$100,I97)&gt;1),1,0)</f>
        <v>0</v>
      </c>
    </row>
    <row r="98" spans="2:24">
      <c r="B98" s="7" t="s">
        <v>95</v>
      </c>
      <c r="C98" s="8">
        <f>3*E98+F98</f>
        <v>0</v>
      </c>
      <c r="D98" s="8">
        <f>SUMPRODUCT((($O$97:$O$102=$B$98)+($R$97:$R$102=$B$98))*ISNUMBER($P$97:$P$102)*ISNUMBER($Q$97:$Q$102))</f>
        <v>3</v>
      </c>
      <c r="E98" s="8">
        <f>SUMPRODUCT(($O$97:$O$102=$B$98)*ISNUMBER($P$97:$P$102)*ISNUMBER($Q$97:$Q$102)*($P$97:$P$102&gt;$Q$97:$Q$102))+SUMPRODUCT(($R$97:$R$102=$B$98)*ISNUMBER($P$97:$P$102)*ISNUMBER($Q$97:$Q$102)*($Q$97:$Q$102&gt;$P$97:$P$102))</f>
        <v>0</v>
      </c>
      <c r="F98" s="8">
        <f>SUMPRODUCT((($O$97:$O$102=$B$98)+($R$97:$R$102=$B$98))*ISNUMBER($P$97:$P$102)*ISNUMBER($Q$97:$Q$102)*($P$97:$P$102=$Q$97:$Q$102))</f>
        <v>0</v>
      </c>
      <c r="G98" s="8">
        <f>SUMPRODUCT(($O$97:$O$102=$B$98)*ISNUMBER($P$97:$P$102)*ISNUMBER($Q$97:$Q$102)*($P$97:$P$102&lt;$Q$97:$Q$102))+SUMPRODUCT(($R$97:$R$102=$B$98)*ISNUMBER($P$97:$P$102)*ISNUMBER($Q$97:$Q$102)*($Q$97:$Q$102&lt;$P$97:$P$102))</f>
        <v>3</v>
      </c>
      <c r="H98" s="8">
        <f>SUMPRODUCT(($O$97:$O$102=$B$98)*ISNUMBER($P$97:$P$102)*ISNUMBER($Q$97:$Q$102)*$P$97:$P$102)+SUMPRODUCT(($R$97:$R$102=$B$98)*ISNUMBER($P$97:$P$102)*ISNUMBER($Q$97:$Q$102)*$Q$97:$Q$102)</f>
        <v>2</v>
      </c>
      <c r="I98" s="8">
        <f>SUMPRODUCT(($O$97:$O$102=$B$98)*ISNUMBER($P$97:$P$102)*ISNUMBER($Q$97:$Q$102)*$Q$97:$Q$102)+SUMPRODUCT(($R$97:$R$102=$B$98)*ISNUMBER($P$97:$P$102)*ISNUMBER($Q$97:$Q$102)*$P$97:$P$102)</f>
        <v>10</v>
      </c>
      <c r="J98" s="8">
        <f>H98-I98</f>
        <v>-8</v>
      </c>
      <c r="K98" s="8">
        <f>SUMPRODUCT(($U$97:$U$100&gt;U98)*1)+1</f>
        <v>4</v>
      </c>
      <c r="L98" s="9">
        <v>0</v>
      </c>
      <c r="M98" s="8">
        <v>24</v>
      </c>
      <c r="N98" s="18">
        <v>46190</v>
      </c>
      <c r="O98" s="7" t="s">
        <v>95</v>
      </c>
      <c r="P98" s="9">
        <v>1</v>
      </c>
      <c r="Q98" s="9">
        <v>3</v>
      </c>
      <c r="R98" s="7" t="s">
        <v>96</v>
      </c>
      <c r="U98" s="3">
        <f>C98*10000000+L98*100000+(J98+100)*100+H98+2*0.001</f>
        <v>9202.0020000000004</v>
      </c>
      <c r="V98" s="3">
        <f>IF(AND(MIN($D$97:$D$100)=3,COUNTIFS($C$97:$C$100,C98,$J$97:$J$100,J98,$H$97:$H$100,H98,$I$97:$I$100,I98)&gt;1),1,0)</f>
        <v>0</v>
      </c>
    </row>
    <row r="99" spans="2:24">
      <c r="B99" s="7" t="s">
        <v>96</v>
      </c>
      <c r="C99" s="8">
        <f>3*E99+F99</f>
        <v>6</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0</v>
      </c>
      <c r="G99" s="8">
        <f>SUMPRODUCT(($O$97:$O$102=$B$99)*ISNUMBER($P$97:$P$102)*ISNUMBER($Q$97:$Q$102)*($P$97:$P$102&lt;$Q$97:$Q$102))+SUMPRODUCT(($R$97:$R$102=$B$99)*ISNUMBER($P$97:$P$102)*ISNUMBER($Q$97:$Q$102)*($Q$97:$Q$102&lt;$P$97:$P$102))</f>
        <v>1</v>
      </c>
      <c r="H99" s="8">
        <f>SUMPRODUCT(($O$97:$O$102=$B$99)*ISNUMBER($P$97:$P$102)*ISNUMBER($Q$97:$Q$102)*$P$97:$P$102)+SUMPRODUCT(($R$97:$R$102=$B$99)*ISNUMBER($P$97:$P$102)*ISNUMBER($Q$97:$Q$102)*$Q$97:$Q$102)</f>
        <v>7</v>
      </c>
      <c r="I99" s="8">
        <f>SUMPRODUCT(($O$97:$O$102=$B$99)*ISNUMBER($P$97:$P$102)*ISNUMBER($Q$97:$Q$102)*$Q$97:$Q$102)+SUMPRODUCT(($R$97:$R$102=$B$99)*ISNUMBER($P$97:$P$102)*ISNUMBER($Q$97:$Q$102)*$P$97:$P$102)</f>
        <v>5</v>
      </c>
      <c r="J99" s="8">
        <f>H99-I99</f>
        <v>2</v>
      </c>
      <c r="K99" s="8">
        <f>SUMPRODUCT(($U$97:$U$100&gt;U99)*1)+1</f>
        <v>2</v>
      </c>
      <c r="L99" s="9">
        <v>0</v>
      </c>
      <c r="M99" s="8">
        <v>47</v>
      </c>
      <c r="N99" s="18">
        <v>46196</v>
      </c>
      <c r="O99" s="7" t="s">
        <v>94</v>
      </c>
      <c r="P99" s="9">
        <v>5</v>
      </c>
      <c r="Q99" s="9">
        <v>0</v>
      </c>
      <c r="R99" s="7" t="s">
        <v>95</v>
      </c>
      <c r="U99" s="3">
        <f>C99*10000000+L99*100000+(J99+100)*100+H99+1*0.001</f>
        <v>60010207.001000002</v>
      </c>
      <c r="V99" s="3">
        <f>IF(AND(MIN($D$97:$D$100)=3,COUNTIFS($C$97:$C$100,C99,$J$97:$J$100,J99,$H$97:$H$100,H99,$I$97:$I$100,I99)&gt;1),1,0)</f>
        <v>0</v>
      </c>
    </row>
    <row r="100" spans="2:24">
      <c r="B100" s="7" t="s">
        <v>97</v>
      </c>
      <c r="C100" s="8">
        <f>3*E100+F100</f>
        <v>3</v>
      </c>
      <c r="D100" s="8">
        <f>SUMPRODUCT((($O$97:$O$102=$B$100)+($R$97:$R$102=$B$100))*ISNUMBER($P$97:$P$102)*ISNUMBER($Q$97:$Q$102))</f>
        <v>3</v>
      </c>
      <c r="E100" s="8">
        <f>SUMPRODUCT(($O$97:$O$102=$B$100)*ISNUMBER($P$97:$P$102)*ISNUMBER($Q$97:$Q$102)*($P$97:$P$102&gt;$Q$97:$Q$102))+SUMPRODUCT(($R$97:$R$102=$B$100)*ISNUMBER($P$97:$P$102)*ISNUMBER($Q$97:$Q$102)*($Q$97:$Q$102&gt;$P$97:$P$102))</f>
        <v>1</v>
      </c>
      <c r="F100" s="8">
        <f>SUMPRODUCT((($O$97:$O$102=$B$100)+($R$97:$R$102=$B$100))*ISNUMBER($P$97:$P$102)*ISNUMBER($Q$97:$Q$102)*($P$97:$P$102=$Q$97:$Q$102))</f>
        <v>0</v>
      </c>
      <c r="G100" s="8">
        <f>SUMPRODUCT(($O$97:$O$102=$B$100)*ISNUMBER($P$97:$P$102)*ISNUMBER($Q$97:$Q$102)*($P$97:$P$102&lt;$Q$97:$Q$102))+SUMPRODUCT(($R$97:$R$102=$B$100)*ISNUMBER($P$97:$P$102)*ISNUMBER($Q$97:$Q$102)*($Q$97:$Q$102&lt;$P$97:$P$102))</f>
        <v>2</v>
      </c>
      <c r="H100" s="8">
        <f>SUMPRODUCT(($O$97:$O$102=$B$100)*ISNUMBER($P$97:$P$102)*ISNUMBER($Q$97:$Q$102)*$P$97:$P$102)+SUMPRODUCT(($R$97:$R$102=$B$100)*ISNUMBER($P$97:$P$102)*ISNUMBER($Q$97:$Q$102)*$Q$97:$Q$102)</f>
        <v>4</v>
      </c>
      <c r="I100" s="8">
        <f>SUMPRODUCT(($O$97:$O$102=$B$100)*ISNUMBER($P$97:$P$102)*ISNUMBER($Q$97:$Q$102)*$Q$97:$Q$102)+SUMPRODUCT(($R$97:$R$102=$B$100)*ISNUMBER($P$97:$P$102)*ISNUMBER($Q$97:$Q$102)*$P$97:$P$102)</f>
        <v>8</v>
      </c>
      <c r="J100" s="8">
        <f>H100-I100</f>
        <v>-4</v>
      </c>
      <c r="K100" s="8">
        <f>SUMPRODUCT(($U$97:$U$100&gt;U100)*1)+1</f>
        <v>3</v>
      </c>
      <c r="L100" s="9">
        <v>0</v>
      </c>
      <c r="M100" s="8">
        <v>48</v>
      </c>
      <c r="N100" s="18">
        <v>46196</v>
      </c>
      <c r="O100" s="7" t="s">
        <v>96</v>
      </c>
      <c r="P100" s="9">
        <v>3</v>
      </c>
      <c r="Q100" s="9">
        <v>1</v>
      </c>
      <c r="R100" s="7" t="s">
        <v>97</v>
      </c>
      <c r="U100" s="3">
        <f>C100*10000000+L100*100000+(J100+100)*100+H100+0*0.001</f>
        <v>30009604</v>
      </c>
      <c r="V100" s="3">
        <f>IF(AND(MIN($D$97:$D$100)=3,COUNTIFS($C$97:$C$100,C100,$J$97:$J$100,J100,$H$97:$H$100,H100,$I$97:$I$100,I100)&gt;1),1,0)</f>
        <v>0</v>
      </c>
    </row>
    <row r="101" spans="2:24">
      <c r="M101" s="8">
        <v>71</v>
      </c>
      <c r="N101" s="18">
        <v>46200</v>
      </c>
      <c r="O101" s="7" t="s">
        <v>96</v>
      </c>
      <c r="P101" s="9">
        <v>1</v>
      </c>
      <c r="Q101" s="9">
        <v>3</v>
      </c>
      <c r="R101" s="7" t="s">
        <v>94</v>
      </c>
    </row>
    <row r="102" spans="2:24">
      <c r="M102" s="8">
        <v>72</v>
      </c>
      <c r="N102" s="18">
        <v>46200</v>
      </c>
      <c r="O102" s="7" t="s">
        <v>97</v>
      </c>
      <c r="P102" s="9">
        <v>2</v>
      </c>
      <c r="Q102" s="9">
        <v>1</v>
      </c>
      <c r="R102" s="7" t="s">
        <v>95</v>
      </c>
    </row>
    <row r="104" spans="2:24">
      <c r="B104" s="19" t="s">
        <v>98</v>
      </c>
      <c r="C104" s="20"/>
      <c r="D104" s="20"/>
      <c r="E104" s="20"/>
      <c r="F104" s="20"/>
      <c r="G104" s="20"/>
      <c r="H104" s="20"/>
      <c r="I104" s="20"/>
      <c r="J104" s="20"/>
      <c r="K104" s="20"/>
      <c r="L104" s="20"/>
      <c r="M104" s="20"/>
      <c r="N104" s="20"/>
      <c r="O104" s="20"/>
      <c r="P104" s="20"/>
      <c r="Q104" s="20"/>
      <c r="R104" s="20"/>
    </row>
    <row r="105" spans="2:24">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c r="B106" s="7" t="s">
        <v>99</v>
      </c>
      <c r="C106" s="8">
        <f>3*E106+F106</f>
        <v>9</v>
      </c>
      <c r="D106" s="8">
        <f>SUMPRODUCT((($O$106:$O$111=$B$106)+($R$106:$R$111=$B$106))*ISNUMBER($P$106:$P$111)*ISNUMBER($Q$106:$Q$111))</f>
        <v>3</v>
      </c>
      <c r="E106" s="8">
        <f>SUMPRODUCT(($O$106:$O$111=$B$106)*ISNUMBER($P$106:$P$111)*ISNUMBER($Q$106:$Q$111)*($P$106:$P$111&gt;$Q$106:$Q$111))+SUMPRODUCT(($R$106:$R$111=$B$106)*ISNUMBER($P$106:$P$111)*ISNUMBER($Q$106:$Q$111)*($Q$106:$Q$111&gt;$P$106:$P$111))</f>
        <v>3</v>
      </c>
      <c r="F106" s="8">
        <f>SUMPRODUCT((($O$106:$O$111=$B$106)+($R$106:$R$111=$B$106))*ISNUMBER($P$106:$P$111)*ISNUMBER($Q$106:$Q$111)*($P$106:$P$111=$Q$106:$Q$111))</f>
        <v>0</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11</v>
      </c>
      <c r="I106" s="8">
        <f>SUMPRODUCT(($O$106:$O$111=$B$106)*ISNUMBER($P$106:$P$111)*ISNUMBER($Q$106:$Q$111)*$Q$106:$Q$111)+SUMPRODUCT(($R$106:$R$111=$B$106)*ISNUMBER($P$106:$P$111)*ISNUMBER($Q$106:$Q$111)*$P$106:$P$111)</f>
        <v>2</v>
      </c>
      <c r="J106" s="8">
        <f>H106-I106</f>
        <v>9</v>
      </c>
      <c r="K106" s="8">
        <f>SUMPRODUCT(($U$106:$U$109&gt;U106)*1)+1</f>
        <v>1</v>
      </c>
      <c r="L106" s="9">
        <v>0</v>
      </c>
      <c r="M106" s="8">
        <v>21</v>
      </c>
      <c r="N106" s="18">
        <v>46190</v>
      </c>
      <c r="O106" s="7" t="s">
        <v>101</v>
      </c>
      <c r="P106" s="9">
        <v>2</v>
      </c>
      <c r="Q106" s="9">
        <v>1</v>
      </c>
      <c r="R106" s="7" t="s">
        <v>102</v>
      </c>
      <c r="U106" s="3">
        <f>C106*10000000+L106*100000+(J106+100)*100+H106+3*0.001</f>
        <v>90010911.003000006</v>
      </c>
      <c r="V106" s="3">
        <f>IF(AND(MIN($D$106:$D$109)=3,COUNTIFS($C$106:$C$109,C106,$J$106:$J$109,J106,$H$106:$H$109,H106,$I$106:$I$109,I106)&gt;1),1,0)</f>
        <v>0</v>
      </c>
    </row>
    <row r="107" spans="2:24">
      <c r="B107" s="7" t="s">
        <v>100</v>
      </c>
      <c r="C107" s="8">
        <f>3*E107+F107</f>
        <v>6</v>
      </c>
      <c r="D107" s="8">
        <f>SUMPRODUCT((($O$106:$O$111=$B$107)+($R$106:$R$111=$B$107))*ISNUMBER($P$106:$P$111)*ISNUMBER($Q$106:$Q$111))</f>
        <v>3</v>
      </c>
      <c r="E107" s="8">
        <f>SUMPRODUCT(($O$106:$O$111=$B$107)*ISNUMBER($P$106:$P$111)*ISNUMBER($Q$106:$Q$111)*($P$106:$P$111&gt;$Q$106:$Q$111))+SUMPRODUCT(($R$106:$R$111=$B$107)*ISNUMBER($P$106:$P$111)*ISNUMBER($Q$106:$Q$111)*($Q$106:$Q$111&gt;$P$106:$P$111))</f>
        <v>2</v>
      </c>
      <c r="F107" s="8">
        <f>SUMPRODUCT((($O$106:$O$111=$B$107)+($R$106:$R$111=$B$107))*ISNUMBER($P$106:$P$111)*ISNUMBER($Q$106:$Q$111)*($P$106:$P$111=$Q$106:$Q$111))</f>
        <v>0</v>
      </c>
      <c r="G107" s="8">
        <f>SUMPRODUCT(($O$106:$O$111=$B$107)*ISNUMBER($P$106:$P$111)*ISNUMBER($Q$106:$Q$111)*($P$106:$P$111&lt;$Q$106:$Q$111))+SUMPRODUCT(($R$106:$R$111=$B$107)*ISNUMBER($P$106:$P$111)*ISNUMBER($Q$106:$Q$111)*($Q$106:$Q$111&lt;$P$106:$P$111))</f>
        <v>1</v>
      </c>
      <c r="H107" s="8">
        <f>SUMPRODUCT(($O$106:$O$111=$B$107)*ISNUMBER($P$106:$P$111)*ISNUMBER($Q$106:$Q$111)*$P$106:$P$111)+SUMPRODUCT(($R$106:$R$111=$B$107)*ISNUMBER($P$106:$P$111)*ISNUMBER($Q$106:$Q$111)*$Q$106:$Q$111)</f>
        <v>5</v>
      </c>
      <c r="I107" s="8">
        <f>SUMPRODUCT(($O$106:$O$111=$B$107)*ISNUMBER($P$106:$P$111)*ISNUMBER($Q$106:$Q$111)*$Q$106:$Q$111)+SUMPRODUCT(($R$106:$R$111=$B$107)*ISNUMBER($P$106:$P$111)*ISNUMBER($Q$106:$Q$111)*$P$106:$P$111)</f>
        <v>5</v>
      </c>
      <c r="J107" s="8">
        <f>H107-I107</f>
        <v>0</v>
      </c>
      <c r="K107" s="8">
        <f>SUMPRODUCT(($U$106:$U$109&gt;U107)*1)+1</f>
        <v>2</v>
      </c>
      <c r="L107" s="9">
        <v>0</v>
      </c>
      <c r="M107" s="8">
        <v>22</v>
      </c>
      <c r="N107" s="18">
        <v>46190</v>
      </c>
      <c r="O107" s="7" t="s">
        <v>99</v>
      </c>
      <c r="P107" s="9">
        <v>3</v>
      </c>
      <c r="Q107" s="9">
        <v>1</v>
      </c>
      <c r="R107" s="7" t="s">
        <v>100</v>
      </c>
      <c r="U107" s="3">
        <f>C107*10000000+L107*100000+(J107+100)*100+H107+2*0.001</f>
        <v>60010005.001999997</v>
      </c>
      <c r="V107" s="3">
        <f>IF(AND(MIN($D$106:$D$109)=3,COUNTIFS($C$106:$C$109,C107,$J$106:$J$109,J107,$H$106:$H$109,H107,$I$106:$I$109,I107)&gt;1),1,0)</f>
        <v>0</v>
      </c>
    </row>
    <row r="108" spans="2:24">
      <c r="B108" s="7" t="s">
        <v>101</v>
      </c>
      <c r="C108" s="8">
        <f>3*E108+F108</f>
        <v>3</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0</v>
      </c>
      <c r="G108" s="8">
        <f>SUMPRODUCT(($O$106:$O$111=$B$108)*ISNUMBER($P$106:$P$111)*ISNUMBER($Q$106:$Q$111)*($P$106:$P$111&lt;$Q$106:$Q$111))+SUMPRODUCT(($R$106:$R$111=$B$108)*ISNUMBER($P$106:$P$111)*ISNUMBER($Q$106:$Q$111)*($Q$106:$Q$111&lt;$P$106:$P$111))</f>
        <v>2</v>
      </c>
      <c r="H108" s="8">
        <f>SUMPRODUCT(($O$106:$O$111=$B$108)*ISNUMBER($P$106:$P$111)*ISNUMBER($Q$106:$Q$111)*$P$106:$P$111)+SUMPRODUCT(($R$106:$R$111=$B$108)*ISNUMBER($P$106:$P$111)*ISNUMBER($Q$106:$Q$111)*$Q$106:$Q$111)</f>
        <v>4</v>
      </c>
      <c r="I108" s="8">
        <f>SUMPRODUCT(($O$106:$O$111=$B$108)*ISNUMBER($P$106:$P$111)*ISNUMBER($Q$106:$Q$111)*$Q$106:$Q$111)+SUMPRODUCT(($R$106:$R$111=$B$108)*ISNUMBER($P$106:$P$111)*ISNUMBER($Q$106:$Q$111)*$P$106:$P$111)</f>
        <v>7</v>
      </c>
      <c r="J108" s="8">
        <f>H108-I108</f>
        <v>-3</v>
      </c>
      <c r="K108" s="8">
        <f>SUMPRODUCT(($U$106:$U$109&gt;U108)*1)+1</f>
        <v>3</v>
      </c>
      <c r="L108" s="9">
        <v>0</v>
      </c>
      <c r="M108" s="8">
        <v>45</v>
      </c>
      <c r="N108" s="18">
        <v>46196</v>
      </c>
      <c r="O108" s="7" t="s">
        <v>99</v>
      </c>
      <c r="P108" s="9">
        <v>4</v>
      </c>
      <c r="Q108" s="9">
        <v>1</v>
      </c>
      <c r="R108" s="7" t="s">
        <v>101</v>
      </c>
      <c r="U108" s="3">
        <f>C108*10000000+L108*100000+(J108+100)*100+H108+1*0.001</f>
        <v>30009704.000999998</v>
      </c>
      <c r="V108" s="3">
        <f>IF(AND(MIN($D$106:$D$109)=3,COUNTIFS($C$106:$C$109,C108,$J$106:$J$109,J108,$H$106:$H$109,H108,$I$106:$I$109,I108)&gt;1),1,0)</f>
        <v>0</v>
      </c>
    </row>
    <row r="109" spans="2:24">
      <c r="B109" s="7" t="s">
        <v>102</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2</v>
      </c>
      <c r="I109" s="8">
        <f>SUMPRODUCT(($O$106:$O$111=$B$109)*ISNUMBER($P$106:$P$111)*ISNUMBER($Q$106:$Q$111)*$Q$106:$Q$111)+SUMPRODUCT(($R$106:$R$111=$B$109)*ISNUMBER($P$106:$P$111)*ISNUMBER($Q$106:$Q$111)*$P$106:$P$111)</f>
        <v>8</v>
      </c>
      <c r="J109" s="8">
        <f>H109-I109</f>
        <v>-6</v>
      </c>
      <c r="K109" s="8">
        <f>SUMPRODUCT(($U$106:$U$109&gt;U109)*1)+1</f>
        <v>4</v>
      </c>
      <c r="L109" s="9">
        <v>0</v>
      </c>
      <c r="M109" s="8">
        <v>46</v>
      </c>
      <c r="N109" s="18">
        <v>46196</v>
      </c>
      <c r="O109" s="7" t="s">
        <v>102</v>
      </c>
      <c r="P109" s="9">
        <v>1</v>
      </c>
      <c r="Q109" s="9">
        <v>2</v>
      </c>
      <c r="R109" s="7" t="s">
        <v>100</v>
      </c>
      <c r="U109" s="3">
        <f>C109*10000000+L109*100000+(J109+100)*100+H109+0*0.001</f>
        <v>9402</v>
      </c>
      <c r="V109" s="3">
        <f>IF(AND(MIN($D$106:$D$109)=3,COUNTIFS($C$106:$C$109,C109,$J$106:$J$109,J109,$H$106:$H$109,H109,$I$106:$I$109,I109)&gt;1),1,0)</f>
        <v>0</v>
      </c>
    </row>
    <row r="110" spans="2:24">
      <c r="M110" s="8">
        <v>67</v>
      </c>
      <c r="N110" s="18">
        <v>46200</v>
      </c>
      <c r="O110" s="7" t="s">
        <v>102</v>
      </c>
      <c r="P110" s="9">
        <v>0</v>
      </c>
      <c r="Q110" s="9">
        <v>4</v>
      </c>
      <c r="R110" s="7" t="s">
        <v>99</v>
      </c>
    </row>
    <row r="111" spans="2:24">
      <c r="M111" s="8">
        <v>68</v>
      </c>
      <c r="N111" s="18">
        <v>46200</v>
      </c>
      <c r="O111" s="7" t="s">
        <v>100</v>
      </c>
      <c r="P111" s="9">
        <v>2</v>
      </c>
      <c r="Q111" s="9">
        <v>1</v>
      </c>
      <c r="R111" s="7" t="s">
        <v>101</v>
      </c>
    </row>
  </sheetData>
  <mergeCells count="13">
    <mergeCell ref="B104:R104"/>
    <mergeCell ref="B50:R50"/>
    <mergeCell ref="B59:R59"/>
    <mergeCell ref="B68:R68"/>
    <mergeCell ref="B77:R77"/>
    <mergeCell ref="B86:R86"/>
    <mergeCell ref="B95:R95"/>
    <mergeCell ref="B41:R41"/>
    <mergeCell ref="M1:R4"/>
    <mergeCell ref="B5:R5"/>
    <mergeCell ref="B14:R14"/>
    <mergeCell ref="B23:R23"/>
    <mergeCell ref="B32:R32"/>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topLeftCell="A13" workbookViewId="0">
      <selection activeCell="J9" sqref="J9"/>
    </sheetView>
  </sheetViews>
  <sheetFormatPr defaultColWidth="8.75" defaultRowHeight="12.75"/>
  <cols>
    <col min="1" max="1" width="7.625" style="3" customWidth="1"/>
    <col min="2" max="2" width="22.625" style="3" customWidth="1"/>
    <col min="3" max="3" width="14.625" style="3" customWidth="1"/>
    <col min="4" max="6" width="8.625" style="3" customWidth="1"/>
    <col min="7" max="7" width="9.625" style="3" customWidth="1"/>
    <col min="8" max="8" width="8.625" style="3" customWidth="1"/>
    <col min="9" max="10" width="8.75" style="3"/>
    <col min="11" max="13" width="0" style="3" hidden="1" customWidth="1"/>
    <col min="14" max="16384" width="8.75" style="3"/>
  </cols>
  <sheetData>
    <row r="1" spans="1:13">
      <c r="A1" s="2" t="s">
        <v>104</v>
      </c>
    </row>
    <row r="2" spans="1:13">
      <c r="A2" s="11" t="s">
        <v>105</v>
      </c>
    </row>
    <row r="3" spans="1:13">
      <c r="A3" s="12" t="s">
        <v>106</v>
      </c>
      <c r="B3" s="12" t="s">
        <v>107</v>
      </c>
      <c r="C3" s="12" t="s">
        <v>108</v>
      </c>
      <c r="D3" s="12" t="s">
        <v>109</v>
      </c>
      <c r="E3" s="12" t="s">
        <v>110</v>
      </c>
      <c r="F3" s="12" t="s">
        <v>37</v>
      </c>
      <c r="G3" s="12" t="s">
        <v>111</v>
      </c>
      <c r="H3" s="12" t="s">
        <v>112</v>
      </c>
      <c r="K3" s="3" t="s">
        <v>132</v>
      </c>
    </row>
    <row r="4" spans="1:13">
      <c r="A4" s="13" t="s">
        <v>113</v>
      </c>
      <c r="B4" s="7" t="str">
        <f>INDEX(Gironi!$B$7:$B$10,MATCH(3,Gironi!$K$7:$K$10,0))</f>
        <v>Corea del Sud</v>
      </c>
      <c r="C4" s="8">
        <f>INDEX(Gironi!$C$7:$C$10,MATCH(3,Gironi!$K$7:$K$10,0))</f>
        <v>4</v>
      </c>
      <c r="D4" s="8">
        <f>INDEX(Gironi!$J$7:$J$10,MATCH(3,Gironi!$K$7:$K$10,0))</f>
        <v>-1</v>
      </c>
      <c r="E4" s="8">
        <f>INDEX(Gironi!$H$7:$H$10,MATCH(3,Gironi!$K$7:$K$10,0))</f>
        <v>4</v>
      </c>
      <c r="F4" s="9">
        <v>0</v>
      </c>
      <c r="G4" s="8">
        <f t="shared" ref="G4:G15" si="0">SUMPRODUCT(($K$4:$K$15&gt;K4)*1)+1</f>
        <v>3</v>
      </c>
      <c r="H4" s="8" t="str">
        <f t="shared" ref="H4:H15" si="1">IF(G4&lt;=8,"SI","NO")</f>
        <v>SI</v>
      </c>
      <c r="K4" s="3">
        <f>C4*1000000+(D4+100)*1000+E4*10+F4*0.1+11*0.001</f>
        <v>4099040.0109999999</v>
      </c>
      <c r="L4" s="3">
        <f>INDEX(Gironi!$D$7:$D$10,MATCH(3,Gironi!$K$7:$K$10,0))</f>
        <v>3</v>
      </c>
      <c r="M4" s="3">
        <f t="shared" ref="M4:M15" si="2">IF(AND(L4=3,SUMPRODUCT(($L$4:$L$15=3)*($C$4:$C$15=C4)*($D$4:$D$15=D4)*($E$4:$E$15=E4))&gt;1),1,0)</f>
        <v>0</v>
      </c>
    </row>
    <row r="5" spans="1:13">
      <c r="A5" s="13" t="s">
        <v>114</v>
      </c>
      <c r="B5" s="7" t="str">
        <f>INDEX(Gironi!$B$16:$B$19,MATCH(3,Gironi!$K$16:$K$19,0))</f>
        <v>Bosnia ed Erzegovina</v>
      </c>
      <c r="C5" s="8">
        <f>INDEX(Gironi!$C$16:$C$19,MATCH(3,Gironi!$K$16:$K$19,0))</f>
        <v>4</v>
      </c>
      <c r="D5" s="8">
        <f>INDEX(Gironi!$J$16:$J$19,MATCH(3,Gironi!$K$16:$K$19,0))</f>
        <v>2</v>
      </c>
      <c r="E5" s="8">
        <f>INDEX(Gironi!$H$16:$H$19,MATCH(3,Gironi!$K$16:$K$19,0))</f>
        <v>5</v>
      </c>
      <c r="F5" s="9">
        <v>5</v>
      </c>
      <c r="G5" s="8">
        <f t="shared" si="0"/>
        <v>1</v>
      </c>
      <c r="H5" s="8" t="str">
        <f t="shared" si="1"/>
        <v>SI</v>
      </c>
      <c r="K5" s="3">
        <f>C5*1000000+(D5+100)*1000+E5*10+F5*0.1+10*0.001</f>
        <v>4102050.51</v>
      </c>
      <c r="L5" s="3">
        <f>INDEX(Gironi!$D$16:$D$19,MATCH(3,Gironi!$K$16:$K$19,0))</f>
        <v>3</v>
      </c>
      <c r="M5" s="3">
        <f t="shared" si="2"/>
        <v>1</v>
      </c>
    </row>
    <row r="6" spans="1:13">
      <c r="A6" s="13" t="s">
        <v>115</v>
      </c>
      <c r="B6" s="7" t="str">
        <f>INDEX(Gironi!$B$25:$B$28,MATCH(3,Gironi!$K$25:$K$28,0))</f>
        <v>Scozia</v>
      </c>
      <c r="C6" s="8">
        <f>INDEX(Gironi!$C$25:$C$28,MATCH(3,Gironi!$K$25:$K$28,0))</f>
        <v>3</v>
      </c>
      <c r="D6" s="8">
        <f>INDEX(Gironi!$J$25:$J$28,MATCH(3,Gironi!$K$25:$K$28,0))</f>
        <v>1</v>
      </c>
      <c r="E6" s="8">
        <f>INDEX(Gironi!$H$25:$H$28,MATCH(3,Gironi!$K$25:$K$28,0))</f>
        <v>6</v>
      </c>
      <c r="F6" s="9">
        <v>0</v>
      </c>
      <c r="G6" s="8">
        <f t="shared" si="0"/>
        <v>4</v>
      </c>
      <c r="H6" s="8" t="str">
        <f t="shared" si="1"/>
        <v>SI</v>
      </c>
      <c r="K6" s="3">
        <f>C6*1000000+(D6+100)*1000+E6*10+F6*0.1+9*0.001</f>
        <v>3101060.0090000001</v>
      </c>
      <c r="L6" s="3">
        <f>INDEX(Gironi!$D$25:$D$28,MATCH(3,Gironi!$K$25:$K$28,0))</f>
        <v>3</v>
      </c>
      <c r="M6" s="3">
        <f t="shared" si="2"/>
        <v>0</v>
      </c>
    </row>
    <row r="7" spans="1:13">
      <c r="A7" s="13" t="s">
        <v>116</v>
      </c>
      <c r="B7" s="7" t="str">
        <f>INDEX(Gironi!$B$34:$B$37,MATCH(3,Gironi!$K$34:$K$37,0))</f>
        <v>Paraguay</v>
      </c>
      <c r="C7" s="8">
        <f>INDEX(Gironi!$C$34:$C$37,MATCH(3,Gironi!$K$34:$K$37,0))</f>
        <v>3</v>
      </c>
      <c r="D7" s="8">
        <f>INDEX(Gironi!$J$34:$J$37,MATCH(3,Gironi!$K$34:$K$37,0))</f>
        <v>-1</v>
      </c>
      <c r="E7" s="8">
        <f>INDEX(Gironi!$H$34:$H$37,MATCH(3,Gironi!$K$34:$K$37,0))</f>
        <v>4</v>
      </c>
      <c r="F7" s="9">
        <v>3</v>
      </c>
      <c r="G7" s="8">
        <f t="shared" si="0"/>
        <v>6</v>
      </c>
      <c r="H7" s="8" t="str">
        <f t="shared" si="1"/>
        <v>SI</v>
      </c>
      <c r="K7" s="3">
        <f>C7*1000000+(D7+100)*1000+E7*10+F7*0.1+8*0.001</f>
        <v>3099040.3079999997</v>
      </c>
      <c r="L7" s="3">
        <f>INDEX(Gironi!$D$34:$D$37,MATCH(3,Gironi!$K$34:$K$37,0))</f>
        <v>3</v>
      </c>
      <c r="M7" s="3">
        <f t="shared" si="2"/>
        <v>1</v>
      </c>
    </row>
    <row r="8" spans="1:13">
      <c r="A8" s="13" t="s">
        <v>117</v>
      </c>
      <c r="B8" s="7" t="str">
        <f>INDEX(Gironi!$B$43:$B$46,MATCH(3,Gironi!$K$43:$K$46,0))</f>
        <v>Ecuador</v>
      </c>
      <c r="C8" s="8">
        <f>INDEX(Gironi!$C$43:$C$46,MATCH(3,Gironi!$K$43:$K$46,0))</f>
        <v>4</v>
      </c>
      <c r="D8" s="8">
        <f>INDEX(Gironi!$J$43:$J$46,MATCH(3,Gironi!$K$43:$K$46,0))</f>
        <v>2</v>
      </c>
      <c r="E8" s="8">
        <f>INDEX(Gironi!$H$43:$H$46,MATCH(3,Gironi!$K$43:$K$46,0))</f>
        <v>5</v>
      </c>
      <c r="F8" s="9">
        <v>4</v>
      </c>
      <c r="G8" s="8">
        <f t="shared" si="0"/>
        <v>2</v>
      </c>
      <c r="H8" s="8" t="str">
        <f t="shared" si="1"/>
        <v>SI</v>
      </c>
      <c r="K8" s="3">
        <f>C8*1000000+(D8+100)*1000+E8*10+F8*0.1+7*0.001</f>
        <v>4102050.4070000001</v>
      </c>
      <c r="L8" s="3">
        <f>INDEX(Gironi!$D$43:$D$46,MATCH(3,Gironi!$K$43:$K$46,0))</f>
        <v>3</v>
      </c>
      <c r="M8" s="3">
        <f t="shared" si="2"/>
        <v>1</v>
      </c>
    </row>
    <row r="9" spans="1:13">
      <c r="A9" s="13" t="s">
        <v>118</v>
      </c>
      <c r="B9" s="7" t="str">
        <f>INDEX(Gironi!$B$52:$B$55,MATCH(3,Gironi!$K$52:$K$55,0))</f>
        <v>Svezia</v>
      </c>
      <c r="C9" s="8">
        <f>INDEX(Gironi!$C$52:$C$55,MATCH(3,Gironi!$K$52:$K$55,0))</f>
        <v>3</v>
      </c>
      <c r="D9" s="8">
        <f>INDEX(Gironi!$J$52:$J$55,MATCH(3,Gironi!$K$52:$K$55,0))</f>
        <v>-1</v>
      </c>
      <c r="E9" s="8">
        <f>INDEX(Gironi!$H$52:$H$55,MATCH(3,Gironi!$K$52:$K$55,0))</f>
        <v>4</v>
      </c>
      <c r="F9" s="9">
        <v>6</v>
      </c>
      <c r="G9" s="8">
        <f t="shared" si="0"/>
        <v>5</v>
      </c>
      <c r="H9" s="8" t="str">
        <f t="shared" si="1"/>
        <v>SI</v>
      </c>
      <c r="K9" s="3">
        <f>C9*1000000+(D9+100)*1000+E9*10+F9*0.1+6*0.001</f>
        <v>3099040.6060000001</v>
      </c>
      <c r="L9" s="3">
        <f>INDEX(Gironi!$D$52:$D$55,MATCH(3,Gironi!$K$52:$K$55,0))</f>
        <v>3</v>
      </c>
      <c r="M9" s="3">
        <f t="shared" si="2"/>
        <v>1</v>
      </c>
    </row>
    <row r="10" spans="1:13">
      <c r="A10" s="13" t="s">
        <v>29</v>
      </c>
      <c r="B10" s="7" t="str">
        <f>INDEX(Gironi!$B$61:$B$64,MATCH(3,Gironi!$K$61:$K$64,0))</f>
        <v>Iran</v>
      </c>
      <c r="C10" s="8">
        <f>INDEX(Gironi!$C$61:$C$64,MATCH(3,Gironi!$K$61:$K$64,0))</f>
        <v>3</v>
      </c>
      <c r="D10" s="8">
        <f>INDEX(Gironi!$J$61:$J$64,MATCH(3,Gironi!$K$61:$K$64,0))</f>
        <v>-1</v>
      </c>
      <c r="E10" s="8">
        <f>INDEX(Gironi!$H$61:$H$64,MATCH(3,Gironi!$K$61:$K$64,0))</f>
        <v>4</v>
      </c>
      <c r="F10" s="9">
        <v>1</v>
      </c>
      <c r="G10" s="8">
        <f t="shared" si="0"/>
        <v>7</v>
      </c>
      <c r="H10" s="8" t="str">
        <f t="shared" si="1"/>
        <v>SI</v>
      </c>
      <c r="K10" s="3">
        <f>C10*1000000+(D10+100)*1000+E10*10+F10*0.1+5*0.001</f>
        <v>3099040.105</v>
      </c>
      <c r="L10" s="3">
        <f>INDEX(Gironi!$D$61:$D$64,MATCH(3,Gironi!$K$61:$K$64,0))</f>
        <v>3</v>
      </c>
      <c r="M10" s="3">
        <f t="shared" si="2"/>
        <v>1</v>
      </c>
    </row>
    <row r="11" spans="1:13">
      <c r="A11" s="13" t="s">
        <v>119</v>
      </c>
      <c r="B11" s="7" t="str">
        <f>INDEX(Gironi!$B$70:$B$73,MATCH(3,Gironi!$K$70:$K$73,0))</f>
        <v>Arabia Saudita</v>
      </c>
      <c r="C11" s="8">
        <f>INDEX(Gironi!$C$70:$C$73,MATCH(3,Gironi!$K$70:$K$73,0))</f>
        <v>3</v>
      </c>
      <c r="D11" s="8">
        <f>INDEX(Gironi!$J$70:$J$73,MATCH(3,Gironi!$K$70:$K$73,0))</f>
        <v>-5</v>
      </c>
      <c r="E11" s="8">
        <f>INDEX(Gironi!$H$70:$H$73,MATCH(3,Gironi!$K$70:$K$73,0))</f>
        <v>2</v>
      </c>
      <c r="F11" s="9">
        <v>0</v>
      </c>
      <c r="G11" s="8">
        <f t="shared" si="0"/>
        <v>12</v>
      </c>
      <c r="H11" s="8" t="str">
        <f t="shared" si="1"/>
        <v>NO</v>
      </c>
      <c r="K11" s="3">
        <f>C11*1000000+(D11+100)*1000+E11*10+F11*0.1+4*0.001</f>
        <v>3095020.0040000002</v>
      </c>
      <c r="L11" s="3">
        <f>INDEX(Gironi!$D$70:$D$73,MATCH(3,Gironi!$K$70:$K$73,0))</f>
        <v>3</v>
      </c>
      <c r="M11" s="3">
        <f t="shared" si="2"/>
        <v>0</v>
      </c>
    </row>
    <row r="12" spans="1:13">
      <c r="A12" s="13" t="s">
        <v>120</v>
      </c>
      <c r="B12" s="7" t="str">
        <f>INDEX(Gironi!$B$79:$B$82,MATCH(3,Gironi!$K$79:$K$82,0))</f>
        <v>Senegal</v>
      </c>
      <c r="C12" s="8">
        <f>INDEX(Gironi!$C$79:$C$82,MATCH(3,Gironi!$K$79:$K$82,0))</f>
        <v>3</v>
      </c>
      <c r="D12" s="8">
        <f>INDEX(Gironi!$J$79:$J$82,MATCH(3,Gironi!$K$79:$K$82,0))</f>
        <v>-3</v>
      </c>
      <c r="E12" s="8">
        <f>INDEX(Gironi!$H$79:$H$82,MATCH(3,Gironi!$K$79:$K$82,0))</f>
        <v>4</v>
      </c>
      <c r="F12" s="9">
        <v>2</v>
      </c>
      <c r="G12" s="8">
        <f t="shared" si="0"/>
        <v>8</v>
      </c>
      <c r="H12" s="8" t="str">
        <f t="shared" si="1"/>
        <v>SI</v>
      </c>
      <c r="K12" s="3">
        <f>C12*1000000+(D12+100)*1000+E12*10+F12*0.1+3*0.001</f>
        <v>3097040.2030000002</v>
      </c>
      <c r="L12" s="3">
        <f>INDEX(Gironi!$D$79:$D$82,MATCH(3,Gironi!$K$79:$K$82,0))</f>
        <v>3</v>
      </c>
      <c r="M12" s="3">
        <f t="shared" si="2"/>
        <v>1</v>
      </c>
    </row>
    <row r="13" spans="1:13">
      <c r="A13" s="13" t="s">
        <v>121</v>
      </c>
      <c r="B13" s="7" t="str">
        <f>INDEX(Gironi!$B$88:$B$91,MATCH(3,Gironi!$K$88:$K$91,0))</f>
        <v>Algeria</v>
      </c>
      <c r="C13" s="8">
        <f>INDEX(Gironi!$C$88:$C$91,MATCH(3,Gironi!$K$88:$K$91,0))</f>
        <v>3</v>
      </c>
      <c r="D13" s="8">
        <f>INDEX(Gironi!$J$88:$J$91,MATCH(3,Gironi!$K$88:$K$91,0))</f>
        <v>-3</v>
      </c>
      <c r="E13" s="8">
        <f>INDEX(Gironi!$H$88:$H$91,MATCH(3,Gironi!$K$88:$K$91,0))</f>
        <v>4</v>
      </c>
      <c r="F13" s="9">
        <v>0</v>
      </c>
      <c r="G13" s="8">
        <f t="shared" si="0"/>
        <v>9</v>
      </c>
      <c r="H13" s="8" t="str">
        <f t="shared" si="1"/>
        <v>NO</v>
      </c>
      <c r="K13" s="3">
        <f>C13*1000000+(D13+100)*1000+E13*10+F13*0.1+2*0.001</f>
        <v>3097040.0019999999</v>
      </c>
      <c r="L13" s="3">
        <f>INDEX(Gironi!$D$88:$D$91,MATCH(3,Gironi!$K$88:$K$91,0))</f>
        <v>3</v>
      </c>
      <c r="M13" s="3">
        <f t="shared" si="2"/>
        <v>1</v>
      </c>
    </row>
    <row r="14" spans="1:13">
      <c r="A14" s="13" t="s">
        <v>122</v>
      </c>
      <c r="B14" s="7" t="str">
        <f>INDEX(Gironi!$B$97:$B$100,MATCH(3,Gironi!$K$97:$K$100,0))</f>
        <v>RD Congo</v>
      </c>
      <c r="C14" s="8">
        <f>INDEX(Gironi!$C$97:$C$100,MATCH(3,Gironi!$K$97:$K$100,0))</f>
        <v>3</v>
      </c>
      <c r="D14" s="8">
        <f>INDEX(Gironi!$J$97:$J$100,MATCH(3,Gironi!$K$97:$K$100,0))</f>
        <v>-4</v>
      </c>
      <c r="E14" s="8">
        <f>INDEX(Gironi!$H$97:$H$100,MATCH(3,Gironi!$K$97:$K$100,0))</f>
        <v>4</v>
      </c>
      <c r="F14" s="9">
        <v>0</v>
      </c>
      <c r="G14" s="8">
        <f t="shared" si="0"/>
        <v>11</v>
      </c>
      <c r="H14" s="8" t="str">
        <f t="shared" si="1"/>
        <v>NO</v>
      </c>
      <c r="K14" s="3">
        <f>C14*1000000+(D14+100)*1000+E14*10+F14*0.1+1*0.001</f>
        <v>3096040.0010000002</v>
      </c>
      <c r="L14" s="3">
        <f>INDEX(Gironi!$D$97:$D$100,MATCH(3,Gironi!$K$97:$K$100,0))</f>
        <v>3</v>
      </c>
      <c r="M14" s="3">
        <f t="shared" si="2"/>
        <v>0</v>
      </c>
    </row>
    <row r="15" spans="1:13">
      <c r="A15" s="13" t="s">
        <v>123</v>
      </c>
      <c r="B15" s="7" t="str">
        <f>INDEX(Gironi!$B$106:$B$109,MATCH(3,Gironi!$K$106:$K$109,0))</f>
        <v>Ghana</v>
      </c>
      <c r="C15" s="8">
        <f>INDEX(Gironi!$C$106:$C$109,MATCH(3,Gironi!$K$106:$K$109,0))</f>
        <v>3</v>
      </c>
      <c r="D15" s="8">
        <f>INDEX(Gironi!$J$106:$J$109,MATCH(3,Gironi!$K$106:$K$109,0))</f>
        <v>-3</v>
      </c>
      <c r="E15" s="8">
        <f>INDEX(Gironi!$H$106:$H$109,MATCH(3,Gironi!$K$106:$K$109,0))</f>
        <v>4</v>
      </c>
      <c r="F15" s="9">
        <v>0</v>
      </c>
      <c r="G15" s="8">
        <f t="shared" si="0"/>
        <v>10</v>
      </c>
      <c r="H15" s="8" t="str">
        <f t="shared" si="1"/>
        <v>NO</v>
      </c>
      <c r="K15" s="3">
        <f>C15*1000000+(D15+100)*1000+E15*10+F15*0.1+0*0.001</f>
        <v>3097040</v>
      </c>
      <c r="L15" s="3">
        <f>INDEX(Gironi!$D$106:$D$109,MATCH(3,Gironi!$K$106:$K$109,0))</f>
        <v>3</v>
      </c>
      <c r="M15" s="3">
        <f t="shared" si="2"/>
        <v>1</v>
      </c>
    </row>
    <row r="17" spans="1:3">
      <c r="A17" s="4" t="s">
        <v>124</v>
      </c>
    </row>
    <row r="18" spans="1:3">
      <c r="A18" s="3" t="s">
        <v>125</v>
      </c>
    </row>
    <row r="19" spans="1:3">
      <c r="A19" s="3" t="s">
        <v>126</v>
      </c>
    </row>
    <row r="20" spans="1:3">
      <c r="A20" s="3" t="s">
        <v>127</v>
      </c>
    </row>
    <row r="22" spans="1:3">
      <c r="A22" s="14"/>
      <c r="B22" s="15" t="s">
        <v>128</v>
      </c>
    </row>
    <row r="24" spans="1:3">
      <c r="A24" s="2" t="s">
        <v>129</v>
      </c>
    </row>
    <row r="25" spans="1:3">
      <c r="A25" s="12" t="s">
        <v>106</v>
      </c>
      <c r="B25" s="12" t="s">
        <v>130</v>
      </c>
      <c r="C25" s="12" t="s">
        <v>131</v>
      </c>
    </row>
    <row r="26" spans="1:3">
      <c r="A26" s="13" t="s">
        <v>113</v>
      </c>
      <c r="B26" s="7" t="str">
        <f>INDEX(Gironi!$B$7:$B$10,MATCH(1,Gironi!$K$7:$K$10,0))</f>
        <v>Messico</v>
      </c>
      <c r="C26" s="7" t="str">
        <f>INDEX(Gironi!$B$7:$B$10,MATCH(2,Gironi!$K$7:$K$10,0))</f>
        <v>Cechia</v>
      </c>
    </row>
    <row r="27" spans="1:3">
      <c r="A27" s="13" t="s">
        <v>114</v>
      </c>
      <c r="B27" s="7" t="str">
        <f>INDEX(Gironi!$B$16:$B$19,MATCH(1,Gironi!$K$16:$K$19,0))</f>
        <v>Svizzera</v>
      </c>
      <c r="C27" s="7" t="str">
        <f>INDEX(Gironi!$B$16:$B$19,MATCH(2,Gironi!$K$16:$K$19,0))</f>
        <v>Canada</v>
      </c>
    </row>
    <row r="28" spans="1:3">
      <c r="A28" s="13" t="s">
        <v>115</v>
      </c>
      <c r="B28" s="7" t="str">
        <f>INDEX(Gironi!$B$25:$B$28,MATCH(1,Gironi!$K$25:$K$28,0))</f>
        <v>Brasile</v>
      </c>
      <c r="C28" s="7" t="str">
        <f>INDEX(Gironi!$B$25:$B$28,MATCH(2,Gironi!$K$25:$K$28,0))</f>
        <v>Marocco</v>
      </c>
    </row>
    <row r="29" spans="1:3">
      <c r="A29" s="13" t="s">
        <v>116</v>
      </c>
      <c r="B29" s="7" t="str">
        <f>INDEX(Gironi!$B$34:$B$37,MATCH(1,Gironi!$K$34:$K$37,0))</f>
        <v>Turchia</v>
      </c>
      <c r="C29" s="7" t="str">
        <f>INDEX(Gironi!$B$34:$B$37,MATCH(2,Gironi!$K$34:$K$37,0))</f>
        <v>Stati Uniti</v>
      </c>
    </row>
    <row r="30" spans="1:3">
      <c r="A30" s="13" t="s">
        <v>117</v>
      </c>
      <c r="B30" s="7" t="str">
        <f>INDEX(Gironi!$B$43:$B$46,MATCH(1,Gironi!$K$43:$K$46,0))</f>
        <v>Germania</v>
      </c>
      <c r="C30" s="7" t="str">
        <f>INDEX(Gironi!$B$43:$B$46,MATCH(2,Gironi!$K$43:$K$46,0))</f>
        <v>Costa d'Avorio</v>
      </c>
    </row>
    <row r="31" spans="1:3">
      <c r="A31" s="13" t="s">
        <v>118</v>
      </c>
      <c r="B31" s="7" t="str">
        <f>INDEX(Gironi!$B$52:$B$55,MATCH(1,Gironi!$K$52:$K$55,0))</f>
        <v>Giappone</v>
      </c>
      <c r="C31" s="7" t="str">
        <f>INDEX(Gironi!$B$52:$B$55,MATCH(2,Gironi!$K$52:$K$55,0))</f>
        <v>Paesi Bassi</v>
      </c>
    </row>
    <row r="32" spans="1:3">
      <c r="A32" s="13" t="s">
        <v>29</v>
      </c>
      <c r="B32" s="7" t="str">
        <f>INDEX(Gironi!$B$61:$B$64,MATCH(1,Gironi!$K$61:$K$64,0))</f>
        <v>Egitto</v>
      </c>
      <c r="C32" s="7" t="str">
        <f>INDEX(Gironi!$B$61:$B$64,MATCH(2,Gironi!$K$61:$K$64,0))</f>
        <v>Belgio</v>
      </c>
    </row>
    <row r="33" spans="1:3">
      <c r="A33" s="13" t="s">
        <v>119</v>
      </c>
      <c r="B33" s="7" t="str">
        <f>INDEX(Gironi!$B$70:$B$73,MATCH(1,Gironi!$K$70:$K$73,0))</f>
        <v>Spagna</v>
      </c>
      <c r="C33" s="7" t="str">
        <f>INDEX(Gironi!$B$70:$B$73,MATCH(2,Gironi!$K$70:$K$73,0))</f>
        <v>Uruguay</v>
      </c>
    </row>
    <row r="34" spans="1:3">
      <c r="A34" s="13" t="s">
        <v>120</v>
      </c>
      <c r="B34" s="7" t="str">
        <f>INDEX(Gironi!$B$79:$B$82,MATCH(1,Gironi!$K$79:$K$82,0))</f>
        <v>Norvegia</v>
      </c>
      <c r="C34" s="7" t="str">
        <f>INDEX(Gironi!$B$79:$B$82,MATCH(2,Gironi!$K$79:$K$82,0))</f>
        <v>Francia</v>
      </c>
    </row>
    <row r="35" spans="1:3">
      <c r="A35" s="13" t="s">
        <v>121</v>
      </c>
      <c r="B35" s="7" t="str">
        <f>INDEX(Gironi!$B$88:$B$91,MATCH(1,Gironi!$K$88:$K$91,0))</f>
        <v>Argentina</v>
      </c>
      <c r="C35" s="7" t="str">
        <f>INDEX(Gironi!$B$88:$B$91,MATCH(2,Gironi!$K$88:$K$91,0))</f>
        <v>Austria</v>
      </c>
    </row>
    <row r="36" spans="1:3">
      <c r="A36" s="13" t="s">
        <v>122</v>
      </c>
      <c r="B36" s="7" t="str">
        <f>INDEX(Gironi!$B$97:$B$100,MATCH(1,Gironi!$K$97:$K$100,0))</f>
        <v>Portogallo</v>
      </c>
      <c r="C36" s="7" t="str">
        <f>INDEX(Gironi!$B$97:$B$100,MATCH(2,Gironi!$K$97:$K$100,0))</f>
        <v>Colombia</v>
      </c>
    </row>
    <row r="37" spans="1:3">
      <c r="A37" s="13" t="s">
        <v>123</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showGridLines="0" tabSelected="1" workbookViewId="0">
      <selection activeCell="D42" sqref="D42"/>
    </sheetView>
  </sheetViews>
  <sheetFormatPr defaultColWidth="8.75" defaultRowHeight="12.75"/>
  <cols>
    <col min="1" max="1" width="4.625" style="3" customWidth="1"/>
    <col min="2" max="2" width="8.625" style="3" customWidth="1"/>
    <col min="3" max="3" width="16.625" style="3" customWidth="1"/>
    <col min="4" max="4" width="20.625" style="3" customWidth="1"/>
    <col min="5" max="6" width="5.625" style="3" customWidth="1"/>
    <col min="7" max="9" width="20.625" style="3" customWidth="1"/>
    <col min="10" max="10" width="12.625" style="3" customWidth="1"/>
    <col min="11" max="11" width="30.625" style="3" customWidth="1"/>
    <col min="12" max="12" width="16.625" style="3" customWidth="1"/>
    <col min="13" max="27" width="8.75" style="3"/>
    <col min="28" max="30" width="0" style="3" hidden="1" customWidth="1"/>
    <col min="31" max="16384" width="8.75" style="3"/>
  </cols>
  <sheetData>
    <row r="1" spans="1:31">
      <c r="A1" s="2" t="s">
        <v>133</v>
      </c>
      <c r="AD1" s="3" t="s">
        <v>141</v>
      </c>
    </row>
    <row r="2" spans="1:31">
      <c r="A2" s="11" t="s">
        <v>134</v>
      </c>
      <c r="AD2" s="3">
        <f>SUMPRODUCT((Qualificate!$H$4:$H$15="SI")*2^(CODE(Qualificate!$A$4:$A$15)-65))</f>
        <v>383</v>
      </c>
    </row>
    <row r="3" spans="1:31">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c r="A4" s="8">
        <v>73</v>
      </c>
      <c r="B4" s="8" t="s">
        <v>144</v>
      </c>
      <c r="C4" s="7" t="s">
        <v>145</v>
      </c>
      <c r="D4" s="7" t="str">
        <f>Qualificate!$C$26</f>
        <v>Cechia</v>
      </c>
      <c r="E4" s="9">
        <v>1</v>
      </c>
      <c r="F4" s="9">
        <v>2</v>
      </c>
      <c r="G4" s="7" t="str">
        <f>Qualificate!$C$27</f>
        <v>Canada</v>
      </c>
      <c r="H4" s="8" t="str">
        <f t="shared" ref="H4:H35" si="0">IF(AND(ISNUMBER(E4),ISNUMBER(F4)),IF(E4&gt;F4,D4,IF(F4&gt;E4,G4,IF(J4="","",J4))),"")</f>
        <v>Canada</v>
      </c>
      <c r="I4" s="8" t="str">
        <f t="shared" ref="I4:I35" si="1">IF(H4="","",IF(H4=D4,G4,D4))</f>
        <v>Cechia</v>
      </c>
      <c r="J4" s="9"/>
      <c r="K4" s="7" t="s">
        <v>146</v>
      </c>
      <c r="L4" s="7"/>
      <c r="AB4" s="3" t="str">
        <f t="shared" ref="AB4:AB35" si="2">IF(D4="","",D4)</f>
        <v>Cechia</v>
      </c>
      <c r="AC4" s="3" t="str">
        <f t="shared" ref="AC4:AC35" si="3">IF(G4="","",G4)</f>
        <v>Canada</v>
      </c>
      <c r="AD4" s="3">
        <f>IFERROR(MATCH(AD2,Matrice!$J$2:$J$496,0),0)</f>
        <v>494</v>
      </c>
    </row>
    <row r="5" spans="1:31">
      <c r="A5" s="8">
        <v>74</v>
      </c>
      <c r="B5" s="8" t="s">
        <v>147</v>
      </c>
      <c r="C5" s="7" t="s">
        <v>145</v>
      </c>
      <c r="D5" s="7" t="str">
        <f>Qualificate!$B$30</f>
        <v>Germania</v>
      </c>
      <c r="E5" s="9">
        <v>3</v>
      </c>
      <c r="F5" s="9">
        <v>1</v>
      </c>
      <c r="G5" s="16" t="str">
        <f>IF(AND($AD$6=1,$AD$4&gt;0),IFERROR(INDEX(Qualificate!$B$4:$B$15,MATCH(RIGHT(INDEX(Matrice!$B$2:$I$496,$AD$4,MATCH("1E",Matrice!$B$1:$I$1,0)),1),Qualificate!$A$4:$A$15,0)),""),"")</f>
        <v>Paraguay</v>
      </c>
      <c r="H5" s="8" t="str">
        <f t="shared" si="0"/>
        <v>Germania</v>
      </c>
      <c r="I5" s="8" t="str">
        <f t="shared" si="1"/>
        <v>Paraguay</v>
      </c>
      <c r="J5" s="9"/>
      <c r="K5" s="7" t="s">
        <v>148</v>
      </c>
      <c r="L5" s="8" t="str">
        <f>IF($AD$6=1,"OK (auto)","completa i gironi")</f>
        <v>OK (auto)</v>
      </c>
      <c r="AB5" s="3" t="str">
        <f t="shared" si="2"/>
        <v>Germania</v>
      </c>
      <c r="AC5" s="3" t="str">
        <f t="shared" si="3"/>
        <v>Paraguay</v>
      </c>
      <c r="AD5" s="3" t="s">
        <v>143</v>
      </c>
    </row>
    <row r="6" spans="1:31">
      <c r="A6" s="8">
        <v>75</v>
      </c>
      <c r="B6" s="8" t="s">
        <v>147</v>
      </c>
      <c r="C6" s="7" t="s">
        <v>145</v>
      </c>
      <c r="D6" s="7" t="str">
        <f>Qualificate!$B$31</f>
        <v>Giappone</v>
      </c>
      <c r="E6" s="9">
        <v>3</v>
      </c>
      <c r="F6" s="9">
        <v>2</v>
      </c>
      <c r="G6" s="7" t="str">
        <f>Qualificate!$C$28</f>
        <v>Marocco</v>
      </c>
      <c r="H6" s="8" t="str">
        <f t="shared" si="0"/>
        <v>Giappone</v>
      </c>
      <c r="I6" s="8" t="str">
        <f t="shared" si="1"/>
        <v>Marocco</v>
      </c>
      <c r="J6" s="9"/>
      <c r="K6" s="7" t="s">
        <v>149</v>
      </c>
      <c r="L6" s="7"/>
      <c r="AB6" s="3" t="str">
        <f t="shared" si="2"/>
        <v>Giappone</v>
      </c>
      <c r="AC6" s="3" t="str">
        <f t="shared" si="3"/>
        <v>Marocco</v>
      </c>
      <c r="AD6" s="3">
        <f>IF(SUMPRODUCT((Qualificate!$L$4:$L$15=3)*1)=12,1,0)</f>
        <v>1</v>
      </c>
    </row>
    <row r="7" spans="1:31">
      <c r="A7" s="8">
        <v>76</v>
      </c>
      <c r="B7" s="8" t="s">
        <v>147</v>
      </c>
      <c r="C7" s="7" t="s">
        <v>145</v>
      </c>
      <c r="D7" s="7" t="str">
        <f>Qualificate!$B$28</f>
        <v>Brasile</v>
      </c>
      <c r="E7" s="9">
        <v>3</v>
      </c>
      <c r="F7" s="9">
        <v>1</v>
      </c>
      <c r="G7" s="7" t="str">
        <f>Qualificate!$C$31</f>
        <v>Paesi Bassi</v>
      </c>
      <c r="H7" s="8" t="str">
        <f t="shared" si="0"/>
        <v>Brasile</v>
      </c>
      <c r="I7" s="8" t="str">
        <f t="shared" si="1"/>
        <v>Paesi Bassi</v>
      </c>
      <c r="J7" s="9"/>
      <c r="K7" s="7" t="s">
        <v>150</v>
      </c>
      <c r="L7" s="7"/>
      <c r="AB7" s="3" t="str">
        <f t="shared" si="2"/>
        <v>Brasile</v>
      </c>
      <c r="AC7" s="3" t="str">
        <f t="shared" si="3"/>
        <v>Paesi Bassi</v>
      </c>
    </row>
    <row r="8" spans="1:31">
      <c r="A8" s="8">
        <v>77</v>
      </c>
      <c r="B8" s="8" t="s">
        <v>151</v>
      </c>
      <c r="C8" s="7" t="s">
        <v>145</v>
      </c>
      <c r="D8" s="7" t="str">
        <f>Qualificate!$B$34</f>
        <v>Norvegia</v>
      </c>
      <c r="E8" s="9">
        <v>3</v>
      </c>
      <c r="F8" s="9">
        <v>1</v>
      </c>
      <c r="G8" s="16" t="str">
        <f>IF(AND($AD$6=1,$AD$4&gt;0),IFERROR(INDEX(Qualificate!$B$4:$B$15,MATCH(RIGHT(INDEX(Matrice!$B$2:$I$496,$AD$4,MATCH("1I",Matrice!$B$1:$I$1,0)),1),Qualificate!$A$4:$A$15,0)),""),"")</f>
        <v>Svezia</v>
      </c>
      <c r="H8" s="8" t="str">
        <f t="shared" si="0"/>
        <v>Norvegia</v>
      </c>
      <c r="I8" s="8" t="str">
        <f t="shared" si="1"/>
        <v>Svezia</v>
      </c>
      <c r="J8" s="9"/>
      <c r="K8" s="7" t="s">
        <v>152</v>
      </c>
      <c r="L8" s="8" t="str">
        <f>IF($AD$6=1,"OK (auto)","completa i gironi")</f>
        <v>OK (auto)</v>
      </c>
      <c r="AB8" s="3" t="str">
        <f t="shared" si="2"/>
        <v>Norvegia</v>
      </c>
      <c r="AC8" s="3" t="str">
        <f t="shared" si="3"/>
        <v>Svezia</v>
      </c>
    </row>
    <row r="9" spans="1:31">
      <c r="A9" s="8">
        <v>78</v>
      </c>
      <c r="B9" s="8" t="s">
        <v>151</v>
      </c>
      <c r="C9" s="7" t="s">
        <v>145</v>
      </c>
      <c r="D9" s="7" t="str">
        <f>Qualificate!$C$30</f>
        <v>Costa d'Avorio</v>
      </c>
      <c r="E9" s="9">
        <v>1</v>
      </c>
      <c r="F9" s="9">
        <v>3</v>
      </c>
      <c r="G9" s="7" t="str">
        <f>Qualificate!$C$34</f>
        <v>Francia</v>
      </c>
      <c r="H9" s="8" t="str">
        <f t="shared" si="0"/>
        <v>Francia</v>
      </c>
      <c r="I9" s="8" t="str">
        <f t="shared" si="1"/>
        <v>Costa d'Avorio</v>
      </c>
      <c r="J9" s="9"/>
      <c r="K9" s="7" t="s">
        <v>153</v>
      </c>
      <c r="L9" s="7"/>
      <c r="AB9" s="3" t="str">
        <f t="shared" si="2"/>
        <v>Costa d'Avorio</v>
      </c>
      <c r="AC9" s="3" t="str">
        <f t="shared" si="3"/>
        <v>Francia</v>
      </c>
    </row>
    <row r="10" spans="1:31">
      <c r="A10" s="8">
        <v>79</v>
      </c>
      <c r="B10" s="8" t="s">
        <v>151</v>
      </c>
      <c r="C10" s="7" t="s">
        <v>145</v>
      </c>
      <c r="D10" s="7" t="str">
        <f>Qualificate!$B$26</f>
        <v>Messico</v>
      </c>
      <c r="E10" s="9">
        <v>2</v>
      </c>
      <c r="F10" s="9">
        <v>1</v>
      </c>
      <c r="G10" s="16" t="str">
        <f>IF(AND($AD$6=1,$AD$4&gt;0),IFERROR(INDEX(Qualificate!$B$4:$B$15,MATCH(RIGHT(INDEX(Matrice!$B$2:$I$496,$AD$4,MATCH("1A",Matrice!$B$1:$I$1,0)),1),Qualificate!$A$4:$A$15,0)),""),"")</f>
        <v>Scozia</v>
      </c>
      <c r="H10" s="8" t="str">
        <f t="shared" si="0"/>
        <v>Messico</v>
      </c>
      <c r="I10" s="8" t="str">
        <f t="shared" si="1"/>
        <v>Scozia</v>
      </c>
      <c r="J10" s="9"/>
      <c r="K10" s="7" t="s">
        <v>154</v>
      </c>
      <c r="L10" s="8" t="str">
        <f>IF($AD$6=1,"OK (auto)","completa i gironi")</f>
        <v>OK (auto)</v>
      </c>
      <c r="AB10" s="3" t="str">
        <f t="shared" si="2"/>
        <v>Messico</v>
      </c>
      <c r="AC10" s="3" t="str">
        <f t="shared" si="3"/>
        <v>Scozia</v>
      </c>
    </row>
    <row r="11" spans="1:31">
      <c r="A11" s="8">
        <v>80</v>
      </c>
      <c r="B11" s="10">
        <v>46029</v>
      </c>
      <c r="C11" s="7" t="s">
        <v>145</v>
      </c>
      <c r="D11" s="7" t="str">
        <f>Qualificate!$B$37</f>
        <v>Inghilterra</v>
      </c>
      <c r="E11" s="9">
        <v>3</v>
      </c>
      <c r="F11" s="9">
        <v>0</v>
      </c>
      <c r="G11" s="16" t="str">
        <f>IF(AND($AD$6=1,$AD$4&gt;0),IFERROR(INDEX(Qualificate!$B$4:$B$15,MATCH(RIGHT(INDEX(Matrice!$B$2:$I$496,$AD$4,MATCH("1L",Matrice!$B$1:$I$1,0)),1),Qualificate!$A$4:$A$15,0)),""),"")</f>
        <v>Senegal</v>
      </c>
      <c r="H11" s="8" t="str">
        <f t="shared" si="0"/>
        <v>Inghilterra</v>
      </c>
      <c r="I11" s="8" t="str">
        <f t="shared" si="1"/>
        <v>Senegal</v>
      </c>
      <c r="J11" s="9"/>
      <c r="K11" s="7" t="s">
        <v>155</v>
      </c>
      <c r="L11" s="8" t="str">
        <f>IF($AD$6=1,"OK (auto)","completa i gironi")</f>
        <v>OK (auto)</v>
      </c>
      <c r="AB11" s="3" t="str">
        <f t="shared" si="2"/>
        <v>Inghilterra</v>
      </c>
      <c r="AC11" s="3" t="str">
        <f t="shared" si="3"/>
        <v>Senegal</v>
      </c>
    </row>
    <row r="12" spans="1:31">
      <c r="A12" s="8">
        <v>81</v>
      </c>
      <c r="B12" s="10">
        <v>46029</v>
      </c>
      <c r="C12" s="7" t="s">
        <v>145</v>
      </c>
      <c r="D12" s="7" t="str">
        <f>Qualificate!$B$29</f>
        <v>Turchia</v>
      </c>
      <c r="E12" s="9">
        <v>2</v>
      </c>
      <c r="F12" s="9">
        <v>1</v>
      </c>
      <c r="G12" s="16" t="str">
        <f>IF(AND($AD$6=1,$AD$4&gt;0),IFERROR(INDEX(Qualificate!$B$4:$B$15,MATCH(RIGHT(INDEX(Matrice!$B$2:$I$496,$AD$4,MATCH("1D",Matrice!$B$1:$I$1,0)),1),Qualificate!$A$4:$A$15,0)),""),"")</f>
        <v>Bosnia ed Erzegovina</v>
      </c>
      <c r="H12" s="8" t="str">
        <f t="shared" si="0"/>
        <v>Turchia</v>
      </c>
      <c r="I12" s="8" t="str">
        <f t="shared" si="1"/>
        <v>Bosnia ed Erzegovina</v>
      </c>
      <c r="J12" s="9"/>
      <c r="K12" s="7" t="s">
        <v>156</v>
      </c>
      <c r="L12" s="8" t="str">
        <f>IF($AD$6=1,"OK (auto)","completa i gironi")</f>
        <v>OK (auto)</v>
      </c>
      <c r="AB12" s="3" t="str">
        <f t="shared" si="2"/>
        <v>Turchia</v>
      </c>
      <c r="AC12" s="3" t="str">
        <f t="shared" si="3"/>
        <v>Bosnia ed Erzegovina</v>
      </c>
    </row>
    <row r="13" spans="1:31">
      <c r="A13" s="8">
        <v>82</v>
      </c>
      <c r="B13" s="10">
        <v>46029</v>
      </c>
      <c r="C13" s="7" t="s">
        <v>145</v>
      </c>
      <c r="D13" s="7" t="str">
        <f>Qualificate!$B$32</f>
        <v>Egitto</v>
      </c>
      <c r="E13" s="9">
        <v>2</v>
      </c>
      <c r="F13" s="9">
        <v>1</v>
      </c>
      <c r="G13" s="16" t="str">
        <f>IF(AND($AD$6=1,$AD$4&gt;0),IFERROR(INDEX(Qualificate!$B$4:$B$15,MATCH(RIGHT(INDEX(Matrice!$B$2:$I$496,$AD$4,MATCH("1G",Matrice!$B$1:$I$1,0)),1),Qualificate!$A$4:$A$15,0)),""),"")</f>
        <v>Corea del Sud</v>
      </c>
      <c r="H13" s="8" t="str">
        <f t="shared" si="0"/>
        <v>Egitto</v>
      </c>
      <c r="I13" s="8" t="str">
        <f t="shared" si="1"/>
        <v>Corea del Sud</v>
      </c>
      <c r="J13" s="9"/>
      <c r="K13" s="7" t="s">
        <v>157</v>
      </c>
      <c r="L13" s="8" t="str">
        <f>IF($AD$6=1,"OK (auto)","completa i gironi")</f>
        <v>OK (auto)</v>
      </c>
      <c r="AB13" s="3" t="str">
        <f t="shared" si="2"/>
        <v>Egitto</v>
      </c>
      <c r="AC13" s="3" t="str">
        <f t="shared" si="3"/>
        <v>Corea del Sud</v>
      </c>
    </row>
    <row r="14" spans="1:31">
      <c r="A14" s="8">
        <v>83</v>
      </c>
      <c r="B14" s="10">
        <v>46060</v>
      </c>
      <c r="C14" s="7" t="s">
        <v>145</v>
      </c>
      <c r="D14" s="7" t="str">
        <f>Qualificate!$C$36</f>
        <v>Colombia</v>
      </c>
      <c r="E14" s="9">
        <v>1</v>
      </c>
      <c r="F14" s="9">
        <v>2</v>
      </c>
      <c r="G14" s="7" t="str">
        <f>Qualificate!$C$37</f>
        <v>Croazia</v>
      </c>
      <c r="H14" s="8" t="str">
        <f t="shared" si="0"/>
        <v>Croazia</v>
      </c>
      <c r="I14" s="8" t="str">
        <f t="shared" si="1"/>
        <v>Colombia</v>
      </c>
      <c r="J14" s="9"/>
      <c r="K14" s="7" t="s">
        <v>158</v>
      </c>
      <c r="L14" s="7"/>
      <c r="AB14" s="3" t="str">
        <f t="shared" si="2"/>
        <v>Colombia</v>
      </c>
      <c r="AC14" s="3" t="str">
        <f t="shared" si="3"/>
        <v>Croazia</v>
      </c>
    </row>
    <row r="15" spans="1:31">
      <c r="A15" s="8">
        <v>84</v>
      </c>
      <c r="B15" s="10">
        <v>46060</v>
      </c>
      <c r="C15" s="7" t="s">
        <v>145</v>
      </c>
      <c r="D15" s="7" t="str">
        <f>Qualificate!$B$33</f>
        <v>Spagna</v>
      </c>
      <c r="E15" s="9">
        <v>3</v>
      </c>
      <c r="F15" s="9">
        <v>1</v>
      </c>
      <c r="G15" s="7" t="str">
        <f>Qualificate!$C$35</f>
        <v>Austria</v>
      </c>
      <c r="H15" s="8" t="str">
        <f t="shared" si="0"/>
        <v>Spagna</v>
      </c>
      <c r="I15" s="8" t="str">
        <f t="shared" si="1"/>
        <v>Austria</v>
      </c>
      <c r="J15" s="9"/>
      <c r="K15" s="7" t="s">
        <v>159</v>
      </c>
      <c r="L15" s="7"/>
      <c r="AB15" s="3" t="str">
        <f t="shared" si="2"/>
        <v>Spagna</v>
      </c>
      <c r="AC15" s="3" t="str">
        <f t="shared" si="3"/>
        <v>Austria</v>
      </c>
    </row>
    <row r="16" spans="1:31">
      <c r="A16" s="8">
        <v>85</v>
      </c>
      <c r="B16" s="10">
        <v>46060</v>
      </c>
      <c r="C16" s="7" t="s">
        <v>145</v>
      </c>
      <c r="D16" s="7" t="str">
        <f>Qualificate!$B$27</f>
        <v>Svizzera</v>
      </c>
      <c r="E16" s="9">
        <v>3</v>
      </c>
      <c r="F16" s="9">
        <v>1</v>
      </c>
      <c r="G16" s="16" t="str">
        <f>IF(AND($AD$6=1,$AD$4&gt;0),IFERROR(INDEX(Qualificate!$B$4:$B$15,MATCH(RIGHT(INDEX(Matrice!$B$2:$I$496,$AD$4,MATCH("1B",Matrice!$B$1:$I$1,0)),1),Qualificate!$A$4:$A$15,0)),""),"")</f>
        <v>Iran</v>
      </c>
      <c r="H16" s="8" t="str">
        <f t="shared" si="0"/>
        <v>Svizzera</v>
      </c>
      <c r="I16" s="8" t="str">
        <f t="shared" si="1"/>
        <v>Iran</v>
      </c>
      <c r="J16" s="9"/>
      <c r="K16" s="7" t="s">
        <v>160</v>
      </c>
      <c r="L16" s="8" t="str">
        <f>IF($AD$6=1,"OK (auto)","completa i gironi")</f>
        <v>OK (auto)</v>
      </c>
      <c r="AB16" s="3" t="str">
        <f t="shared" si="2"/>
        <v>Svizzera</v>
      </c>
      <c r="AC16" s="3" t="str">
        <f t="shared" si="3"/>
        <v>Iran</v>
      </c>
    </row>
    <row r="17" spans="1:29">
      <c r="A17" s="8">
        <v>86</v>
      </c>
      <c r="B17" s="10">
        <v>46088</v>
      </c>
      <c r="C17" s="7" t="s">
        <v>145</v>
      </c>
      <c r="D17" s="7" t="str">
        <f>Qualificate!$B$35</f>
        <v>Argentina</v>
      </c>
      <c r="E17" s="9">
        <v>3</v>
      </c>
      <c r="F17" s="9">
        <v>1</v>
      </c>
      <c r="G17" s="7" t="str">
        <f>Qualificate!$C$33</f>
        <v>Uruguay</v>
      </c>
      <c r="H17" s="8" t="str">
        <f t="shared" si="0"/>
        <v>Argentina</v>
      </c>
      <c r="I17" s="8" t="str">
        <f t="shared" si="1"/>
        <v>Uruguay</v>
      </c>
      <c r="J17" s="9"/>
      <c r="K17" s="7" t="s">
        <v>161</v>
      </c>
      <c r="L17" s="7"/>
      <c r="AB17" s="3" t="str">
        <f t="shared" si="2"/>
        <v>Argentina</v>
      </c>
      <c r="AC17" s="3" t="str">
        <f t="shared" si="3"/>
        <v>Uruguay</v>
      </c>
    </row>
    <row r="18" spans="1:29">
      <c r="A18" s="8">
        <v>87</v>
      </c>
      <c r="B18" s="10">
        <v>46088</v>
      </c>
      <c r="C18" s="7" t="s">
        <v>145</v>
      </c>
      <c r="D18" s="7" t="str">
        <f>Qualificate!$B$36</f>
        <v>Portogallo</v>
      </c>
      <c r="E18" s="9">
        <v>2</v>
      </c>
      <c r="F18" s="9">
        <v>0</v>
      </c>
      <c r="G18" s="16" t="str">
        <f>IF(AND($AD$6=1,$AD$4&gt;0),IFERROR(INDEX(Qualificate!$B$4:$B$15,MATCH(RIGHT(INDEX(Matrice!$B$2:$I$496,$AD$4,MATCH("1K",Matrice!$B$1:$I$1,0)),1),Qualificate!$A$4:$A$15,0)),""),"")</f>
        <v>Ecuador</v>
      </c>
      <c r="H18" s="8" t="str">
        <f t="shared" si="0"/>
        <v>Portogallo</v>
      </c>
      <c r="I18" s="8" t="str">
        <f t="shared" si="1"/>
        <v>Ecuador</v>
      </c>
      <c r="J18" s="9"/>
      <c r="K18" s="7" t="s">
        <v>162</v>
      </c>
      <c r="L18" s="8" t="str">
        <f>IF($AD$6=1,"OK (auto)","completa i gironi")</f>
        <v>OK (auto)</v>
      </c>
      <c r="AB18" s="3" t="str">
        <f t="shared" si="2"/>
        <v>Portogallo</v>
      </c>
      <c r="AC18" s="3" t="str">
        <f t="shared" si="3"/>
        <v>Ecuador</v>
      </c>
    </row>
    <row r="19" spans="1:29">
      <c r="A19" s="8">
        <v>88</v>
      </c>
      <c r="B19" s="10">
        <v>46088</v>
      </c>
      <c r="C19" s="7" t="s">
        <v>145</v>
      </c>
      <c r="D19" s="7" t="str">
        <f>Qualificate!$C$29</f>
        <v>Stati Uniti</v>
      </c>
      <c r="E19" s="9">
        <v>2</v>
      </c>
      <c r="F19" s="9">
        <v>1</v>
      </c>
      <c r="G19" s="7" t="str">
        <f>Qualificate!$C$32</f>
        <v>Belgio</v>
      </c>
      <c r="H19" s="8" t="str">
        <f t="shared" si="0"/>
        <v>Stati Uniti</v>
      </c>
      <c r="I19" s="8" t="str">
        <f t="shared" si="1"/>
        <v>Belgio</v>
      </c>
      <c r="J19" s="9"/>
      <c r="K19" s="7" t="s">
        <v>163</v>
      </c>
      <c r="L19" s="7"/>
      <c r="AB19" s="3" t="str">
        <f t="shared" si="2"/>
        <v>Stati Uniti</v>
      </c>
      <c r="AC19" s="3" t="str">
        <f t="shared" si="3"/>
        <v>Belgio</v>
      </c>
    </row>
    <row r="20" spans="1:29">
      <c r="A20" s="8">
        <v>89</v>
      </c>
      <c r="B20" s="10">
        <v>46119</v>
      </c>
      <c r="C20" s="7" t="s">
        <v>164</v>
      </c>
      <c r="D20" s="7" t="str">
        <f>Tabellone!$H$5</f>
        <v>Germania</v>
      </c>
      <c r="E20" s="9">
        <v>1</v>
      </c>
      <c r="F20" s="9">
        <v>2</v>
      </c>
      <c r="G20" s="7" t="str">
        <f>Tabellone!$H$8</f>
        <v>Norvegia</v>
      </c>
      <c r="H20" s="8" t="str">
        <f t="shared" si="0"/>
        <v>Norvegia</v>
      </c>
      <c r="I20" s="8" t="str">
        <f t="shared" si="1"/>
        <v>Germania</v>
      </c>
      <c r="J20" s="9"/>
      <c r="K20" s="7" t="s">
        <v>165</v>
      </c>
      <c r="L20" s="7"/>
      <c r="AB20" s="3" t="str">
        <f t="shared" si="2"/>
        <v>Germania</v>
      </c>
      <c r="AC20" s="3" t="str">
        <f t="shared" si="3"/>
        <v>Norvegia</v>
      </c>
    </row>
    <row r="21" spans="1:29">
      <c r="A21" s="8">
        <v>90</v>
      </c>
      <c r="B21" s="10">
        <v>46119</v>
      </c>
      <c r="C21" s="7" t="s">
        <v>164</v>
      </c>
      <c r="D21" s="7" t="str">
        <f>Tabellone!$H$4</f>
        <v>Canada</v>
      </c>
      <c r="E21" s="9">
        <v>1</v>
      </c>
      <c r="F21" s="9">
        <v>3</v>
      </c>
      <c r="G21" s="7" t="str">
        <f>Tabellone!$H$6</f>
        <v>Giappone</v>
      </c>
      <c r="H21" s="8" t="str">
        <f t="shared" si="0"/>
        <v>Giappone</v>
      </c>
      <c r="I21" s="8" t="str">
        <f t="shared" si="1"/>
        <v>Canada</v>
      </c>
      <c r="J21" s="9"/>
      <c r="K21" s="7" t="s">
        <v>166</v>
      </c>
      <c r="L21" s="7"/>
      <c r="AB21" s="3" t="str">
        <f t="shared" si="2"/>
        <v>Canada</v>
      </c>
      <c r="AC21" s="3" t="str">
        <f t="shared" si="3"/>
        <v>Giappone</v>
      </c>
    </row>
    <row r="22" spans="1:29">
      <c r="A22" s="8">
        <v>91</v>
      </c>
      <c r="B22" s="10">
        <v>46149</v>
      </c>
      <c r="C22" s="7" t="s">
        <v>164</v>
      </c>
      <c r="D22" s="7" t="str">
        <f>Tabellone!$H$7</f>
        <v>Brasile</v>
      </c>
      <c r="E22" s="9">
        <v>3</v>
      </c>
      <c r="F22" s="9">
        <v>2</v>
      </c>
      <c r="G22" s="7" t="str">
        <f>Tabellone!$H$9</f>
        <v>Francia</v>
      </c>
      <c r="H22" s="8" t="str">
        <f t="shared" si="0"/>
        <v>Brasile</v>
      </c>
      <c r="I22" s="8" t="str">
        <f t="shared" si="1"/>
        <v>Francia</v>
      </c>
      <c r="J22" s="9"/>
      <c r="K22" s="7" t="s">
        <v>167</v>
      </c>
      <c r="L22" s="7"/>
      <c r="AB22" s="3" t="str">
        <f t="shared" si="2"/>
        <v>Brasile</v>
      </c>
      <c r="AC22" s="3" t="str">
        <f t="shared" si="3"/>
        <v>Francia</v>
      </c>
    </row>
    <row r="23" spans="1:29">
      <c r="A23" s="8">
        <v>92</v>
      </c>
      <c r="B23" s="10">
        <v>46149</v>
      </c>
      <c r="C23" s="7" t="s">
        <v>164</v>
      </c>
      <c r="D23" s="7" t="str">
        <f>Tabellone!$H$10</f>
        <v>Messico</v>
      </c>
      <c r="E23" s="9">
        <v>1</v>
      </c>
      <c r="F23" s="9">
        <v>2</v>
      </c>
      <c r="G23" s="7" t="str">
        <f>Tabellone!$H$11</f>
        <v>Inghilterra</v>
      </c>
      <c r="H23" s="8" t="str">
        <f t="shared" si="0"/>
        <v>Inghilterra</v>
      </c>
      <c r="I23" s="8" t="str">
        <f t="shared" si="1"/>
        <v>Messico</v>
      </c>
      <c r="J23" s="9"/>
      <c r="K23" s="7" t="s">
        <v>168</v>
      </c>
      <c r="L23" s="7"/>
      <c r="AB23" s="3" t="str">
        <f t="shared" si="2"/>
        <v>Messico</v>
      </c>
      <c r="AC23" s="3" t="str">
        <f t="shared" si="3"/>
        <v>Inghilterra</v>
      </c>
    </row>
    <row r="24" spans="1:29">
      <c r="A24" s="8">
        <v>93</v>
      </c>
      <c r="B24" s="10">
        <v>46180</v>
      </c>
      <c r="C24" s="7" t="s">
        <v>164</v>
      </c>
      <c r="D24" s="7" t="str">
        <f>Tabellone!$H$14</f>
        <v>Croazia</v>
      </c>
      <c r="E24" s="9">
        <v>1</v>
      </c>
      <c r="F24" s="9">
        <v>3</v>
      </c>
      <c r="G24" s="7" t="str">
        <f>Tabellone!$H$15</f>
        <v>Spagna</v>
      </c>
      <c r="H24" s="8" t="str">
        <f t="shared" si="0"/>
        <v>Spagna</v>
      </c>
      <c r="I24" s="8" t="str">
        <f t="shared" si="1"/>
        <v>Croazia</v>
      </c>
      <c r="J24" s="9"/>
      <c r="K24" s="7" t="s">
        <v>169</v>
      </c>
      <c r="L24" s="7"/>
      <c r="AB24" s="3" t="str">
        <f t="shared" si="2"/>
        <v>Croazia</v>
      </c>
      <c r="AC24" s="3" t="str">
        <f t="shared" si="3"/>
        <v>Spagna</v>
      </c>
    </row>
    <row r="25" spans="1:29">
      <c r="A25" s="8">
        <v>94</v>
      </c>
      <c r="B25" s="10">
        <v>46180</v>
      </c>
      <c r="C25" s="7" t="s">
        <v>164</v>
      </c>
      <c r="D25" s="7" t="str">
        <f>Tabellone!$H$12</f>
        <v>Turchia</v>
      </c>
      <c r="E25" s="9">
        <v>2</v>
      </c>
      <c r="F25" s="9">
        <v>1</v>
      </c>
      <c r="G25" s="7" t="str">
        <f>Tabellone!$H$13</f>
        <v>Egitto</v>
      </c>
      <c r="H25" s="8" t="str">
        <f t="shared" si="0"/>
        <v>Turchia</v>
      </c>
      <c r="I25" s="8" t="str">
        <f t="shared" si="1"/>
        <v>Egitto</v>
      </c>
      <c r="J25" s="9"/>
      <c r="K25" s="7" t="s">
        <v>170</v>
      </c>
      <c r="L25" s="7"/>
      <c r="AB25" s="3" t="str">
        <f t="shared" si="2"/>
        <v>Turchia</v>
      </c>
      <c r="AC25" s="3" t="str">
        <f t="shared" si="3"/>
        <v>Egitto</v>
      </c>
    </row>
    <row r="26" spans="1:29">
      <c r="A26" s="8">
        <v>95</v>
      </c>
      <c r="B26" s="10">
        <v>46210</v>
      </c>
      <c r="C26" s="7" t="s">
        <v>164</v>
      </c>
      <c r="D26" s="7" t="str">
        <f>Tabellone!$H$17</f>
        <v>Argentina</v>
      </c>
      <c r="E26" s="9">
        <v>2</v>
      </c>
      <c r="F26" s="9">
        <v>1</v>
      </c>
      <c r="G26" s="7" t="str">
        <f>Tabellone!$H$19</f>
        <v>Stati Uniti</v>
      </c>
      <c r="H26" s="8" t="str">
        <f t="shared" si="0"/>
        <v>Argentina</v>
      </c>
      <c r="I26" s="8" t="str">
        <f t="shared" si="1"/>
        <v>Stati Uniti</v>
      </c>
      <c r="J26" s="9"/>
      <c r="K26" s="7" t="s">
        <v>171</v>
      </c>
      <c r="L26" s="7"/>
      <c r="AB26" s="3" t="str">
        <f t="shared" si="2"/>
        <v>Argentina</v>
      </c>
      <c r="AC26" s="3" t="str">
        <f t="shared" si="3"/>
        <v>Stati Uniti</v>
      </c>
    </row>
    <row r="27" spans="1:29">
      <c r="A27" s="8">
        <v>96</v>
      </c>
      <c r="B27" s="10">
        <v>46210</v>
      </c>
      <c r="C27" s="7" t="s">
        <v>164</v>
      </c>
      <c r="D27" s="7" t="str">
        <f>Tabellone!$H$16</f>
        <v>Svizzera</v>
      </c>
      <c r="E27" s="9">
        <v>1</v>
      </c>
      <c r="F27" s="9">
        <v>2</v>
      </c>
      <c r="G27" s="7" t="str">
        <f>Tabellone!$H$18</f>
        <v>Portogallo</v>
      </c>
      <c r="H27" s="8" t="str">
        <f t="shared" si="0"/>
        <v>Portogallo</v>
      </c>
      <c r="I27" s="8" t="str">
        <f t="shared" si="1"/>
        <v>Svizzera</v>
      </c>
      <c r="J27" s="9"/>
      <c r="K27" s="7" t="s">
        <v>172</v>
      </c>
      <c r="L27" s="7"/>
      <c r="AB27" s="3" t="str">
        <f t="shared" si="2"/>
        <v>Svizzera</v>
      </c>
      <c r="AC27" s="3" t="str">
        <f t="shared" si="3"/>
        <v>Portogallo</v>
      </c>
    </row>
    <row r="28" spans="1:29">
      <c r="A28" s="8">
        <v>97</v>
      </c>
      <c r="B28" s="10">
        <v>46272</v>
      </c>
      <c r="C28" s="7" t="s">
        <v>173</v>
      </c>
      <c r="D28" s="7" t="str">
        <f>Tabellone!$H$20</f>
        <v>Norvegia</v>
      </c>
      <c r="E28" s="9">
        <v>3</v>
      </c>
      <c r="F28" s="9">
        <v>2</v>
      </c>
      <c r="G28" s="7" t="str">
        <f>Tabellone!$H$21</f>
        <v>Giappone</v>
      </c>
      <c r="H28" s="8" t="str">
        <f t="shared" si="0"/>
        <v>Norvegia</v>
      </c>
      <c r="I28" s="8" t="str">
        <f t="shared" si="1"/>
        <v>Giappone</v>
      </c>
      <c r="J28" s="9"/>
      <c r="K28" s="7" t="s">
        <v>174</v>
      </c>
      <c r="L28" s="7"/>
      <c r="AB28" s="3" t="str">
        <f t="shared" si="2"/>
        <v>Norvegia</v>
      </c>
      <c r="AC28" s="3" t="str">
        <f t="shared" si="3"/>
        <v>Giappone</v>
      </c>
    </row>
    <row r="29" spans="1:29">
      <c r="A29" s="8">
        <v>98</v>
      </c>
      <c r="B29" s="10">
        <v>46302</v>
      </c>
      <c r="C29" s="7" t="s">
        <v>173</v>
      </c>
      <c r="D29" s="7" t="str">
        <f>Tabellone!$H$24</f>
        <v>Spagna</v>
      </c>
      <c r="E29" s="9">
        <v>3</v>
      </c>
      <c r="F29" s="9">
        <v>1</v>
      </c>
      <c r="G29" s="7" t="str">
        <f>Tabellone!$H$25</f>
        <v>Turchia</v>
      </c>
      <c r="H29" s="8" t="str">
        <f t="shared" si="0"/>
        <v>Spagna</v>
      </c>
      <c r="I29" s="8" t="str">
        <f t="shared" si="1"/>
        <v>Turchia</v>
      </c>
      <c r="J29" s="9"/>
      <c r="K29" s="7" t="s">
        <v>175</v>
      </c>
      <c r="L29" s="7"/>
      <c r="AB29" s="3" t="str">
        <f t="shared" si="2"/>
        <v>Spagna</v>
      </c>
      <c r="AC29" s="3" t="str">
        <f t="shared" si="3"/>
        <v>Turchia</v>
      </c>
    </row>
    <row r="30" spans="1:29">
      <c r="A30" s="8">
        <v>99</v>
      </c>
      <c r="B30" s="10">
        <v>46333</v>
      </c>
      <c r="C30" s="7" t="s">
        <v>173</v>
      </c>
      <c r="D30" s="7" t="str">
        <f>Tabellone!$H$22</f>
        <v>Brasile</v>
      </c>
      <c r="E30" s="9">
        <v>3</v>
      </c>
      <c r="F30" s="9">
        <v>2</v>
      </c>
      <c r="G30" s="7" t="str">
        <f>Tabellone!$H$23</f>
        <v>Inghilterra</v>
      </c>
      <c r="H30" s="8" t="str">
        <f t="shared" si="0"/>
        <v>Brasile</v>
      </c>
      <c r="I30" s="8" t="str">
        <f t="shared" si="1"/>
        <v>Inghilterra</v>
      </c>
      <c r="J30" s="9"/>
      <c r="K30" s="7" t="s">
        <v>176</v>
      </c>
      <c r="L30" s="7"/>
      <c r="AB30" s="3" t="str">
        <f t="shared" si="2"/>
        <v>Brasile</v>
      </c>
      <c r="AC30" s="3" t="str">
        <f t="shared" si="3"/>
        <v>Inghilterra</v>
      </c>
    </row>
    <row r="31" spans="1:29">
      <c r="A31" s="8">
        <v>100</v>
      </c>
      <c r="B31" s="10">
        <v>46333</v>
      </c>
      <c r="C31" s="7" t="s">
        <v>173</v>
      </c>
      <c r="D31" s="7" t="str">
        <f>Tabellone!$H$26</f>
        <v>Argentina</v>
      </c>
      <c r="E31" s="9">
        <v>2</v>
      </c>
      <c r="F31" s="9">
        <v>1</v>
      </c>
      <c r="G31" s="7" t="str">
        <f>Tabellone!$H$27</f>
        <v>Portogallo</v>
      </c>
      <c r="H31" s="8" t="str">
        <f t="shared" si="0"/>
        <v>Argentina</v>
      </c>
      <c r="I31" s="8" t="str">
        <f t="shared" si="1"/>
        <v>Portogallo</v>
      </c>
      <c r="J31" s="9"/>
      <c r="K31" s="7" t="s">
        <v>177</v>
      </c>
      <c r="L31" s="7"/>
      <c r="AB31" s="3" t="str">
        <f t="shared" si="2"/>
        <v>Argentina</v>
      </c>
      <c r="AC31" s="3" t="str">
        <f t="shared" si="3"/>
        <v>Portogallo</v>
      </c>
    </row>
    <row r="32" spans="1:29">
      <c r="A32" s="8">
        <v>101</v>
      </c>
      <c r="B32" s="8" t="s">
        <v>178</v>
      </c>
      <c r="C32" s="7" t="s">
        <v>179</v>
      </c>
      <c r="D32" s="7" t="str">
        <f>Tabellone!$H$28</f>
        <v>Norvegia</v>
      </c>
      <c r="E32" s="9">
        <v>2</v>
      </c>
      <c r="F32" s="9">
        <v>3</v>
      </c>
      <c r="G32" s="7" t="str">
        <f>Tabellone!$H$29</f>
        <v>Spagna</v>
      </c>
      <c r="H32" s="8" t="str">
        <f t="shared" si="0"/>
        <v>Spagna</v>
      </c>
      <c r="I32" s="8" t="str">
        <f t="shared" si="1"/>
        <v>Norvegia</v>
      </c>
      <c r="J32" s="9"/>
      <c r="K32" s="7" t="s">
        <v>180</v>
      </c>
      <c r="L32" s="7"/>
      <c r="AB32" s="3" t="str">
        <f t="shared" si="2"/>
        <v>Norvegia</v>
      </c>
      <c r="AC32" s="3" t="str">
        <f t="shared" si="3"/>
        <v>Spagna</v>
      </c>
    </row>
    <row r="33" spans="1:30">
      <c r="A33" s="8">
        <v>102</v>
      </c>
      <c r="B33" s="8" t="s">
        <v>181</v>
      </c>
      <c r="C33" s="7" t="s">
        <v>179</v>
      </c>
      <c r="D33" s="7" t="str">
        <f>Tabellone!$H$30</f>
        <v>Brasile</v>
      </c>
      <c r="E33" s="9">
        <v>2</v>
      </c>
      <c r="F33" s="9">
        <v>1</v>
      </c>
      <c r="G33" s="7" t="str">
        <f>Tabellone!$H$31</f>
        <v>Argentina</v>
      </c>
      <c r="H33" s="8" t="str">
        <f t="shared" si="0"/>
        <v>Brasile</v>
      </c>
      <c r="I33" s="8" t="str">
        <f t="shared" si="1"/>
        <v>Argentina</v>
      </c>
      <c r="J33" s="9"/>
      <c r="K33" s="7" t="s">
        <v>182</v>
      </c>
      <c r="L33" s="7"/>
      <c r="AB33" s="3" t="str">
        <f t="shared" si="2"/>
        <v>Brasile</v>
      </c>
      <c r="AC33" s="3" t="str">
        <f t="shared" si="3"/>
        <v>Argentina</v>
      </c>
    </row>
    <row r="34" spans="1:30">
      <c r="A34" s="8">
        <v>103</v>
      </c>
      <c r="B34" s="8" t="s">
        <v>183</v>
      </c>
      <c r="C34" s="7" t="s">
        <v>184</v>
      </c>
      <c r="D34" s="7" t="str">
        <f>Tabellone!$I$32</f>
        <v>Norvegia</v>
      </c>
      <c r="E34" s="9">
        <v>3</v>
      </c>
      <c r="F34" s="9">
        <v>2</v>
      </c>
      <c r="G34" s="7" t="str">
        <f>Tabellone!$I$33</f>
        <v>Argentina</v>
      </c>
      <c r="H34" s="8" t="str">
        <f t="shared" si="0"/>
        <v>Norvegia</v>
      </c>
      <c r="I34" s="8" t="str">
        <f t="shared" si="1"/>
        <v>Argentina</v>
      </c>
      <c r="J34" s="9"/>
      <c r="K34" s="7" t="s">
        <v>185</v>
      </c>
      <c r="L34" s="7"/>
      <c r="AB34" s="3" t="str">
        <f t="shared" si="2"/>
        <v>Norvegia</v>
      </c>
      <c r="AC34" s="3" t="str">
        <f t="shared" si="3"/>
        <v>Argentina</v>
      </c>
    </row>
    <row r="35" spans="1:30">
      <c r="A35" s="8">
        <v>104</v>
      </c>
      <c r="B35" s="8" t="s">
        <v>186</v>
      </c>
      <c r="C35" s="7" t="s">
        <v>187</v>
      </c>
      <c r="D35" s="7" t="str">
        <f>Tabellone!$H$32</f>
        <v>Spagna</v>
      </c>
      <c r="E35" s="9">
        <v>1</v>
      </c>
      <c r="F35" s="9">
        <v>2</v>
      </c>
      <c r="G35" s="7" t="str">
        <f>Tabellone!$H$33</f>
        <v>Brasile</v>
      </c>
      <c r="H35" s="8" t="str">
        <f t="shared" si="0"/>
        <v>Brasile</v>
      </c>
      <c r="I35" s="8" t="str">
        <f t="shared" si="1"/>
        <v>Spagna</v>
      </c>
      <c r="J35" s="9"/>
      <c r="K35" s="7" t="s">
        <v>188</v>
      </c>
      <c r="L35" s="7"/>
      <c r="AB35" s="3" t="str">
        <f t="shared" si="2"/>
        <v>Spagna</v>
      </c>
      <c r="AC35" s="3" t="str">
        <f t="shared" si="3"/>
        <v>Brasile</v>
      </c>
    </row>
    <row r="37" spans="1:30">
      <c r="C37" s="17" t="s">
        <v>189</v>
      </c>
      <c r="D37" s="17" t="str">
        <f>H35</f>
        <v>Brasile</v>
      </c>
      <c r="G37" s="4" t="s">
        <v>194</v>
      </c>
      <c r="K37" s="11" t="s">
        <v>195</v>
      </c>
      <c r="AD37" s="3" t="s">
        <v>198</v>
      </c>
    </row>
    <row r="38" spans="1:30">
      <c r="C38" s="3" t="s">
        <v>190</v>
      </c>
      <c r="D38" s="3" t="str">
        <f>I35</f>
        <v>Spagna</v>
      </c>
      <c r="G38" s="3" t="str">
        <f>IFERROR(INDEX(Qualificate!$A$4:$A$15,MATCH(ROW()-37,Qualificate!$G$4:$G$15,0)),"")</f>
        <v>B</v>
      </c>
      <c r="H38" s="3" t="str">
        <f>IFERROR(INDEX(Qualificate!$B$4:$B$15,MATCH(ROW()-37,Qualificate!$G$4:$G$15,0)),"")</f>
        <v>Bosnia ed Erzegovina</v>
      </c>
    </row>
    <row r="39" spans="1:30">
      <c r="C39" s="3" t="s">
        <v>191</v>
      </c>
      <c r="D39" s="3" t="str">
        <f>H34</f>
        <v>Norvegia</v>
      </c>
      <c r="G39" s="3" t="str">
        <f>IFERROR(INDEX(Qualificate!$A$4:$A$15,MATCH(ROW()-37,Qualificate!$G$4:$G$15,0)),"")</f>
        <v>E</v>
      </c>
      <c r="H39" s="3" t="str">
        <f>IFERROR(INDEX(Qualificate!$B$4:$B$15,MATCH(ROW()-37,Qualificate!$G$4:$G$15,0)),"")</f>
        <v>Ecuador</v>
      </c>
    </row>
    <row r="40" spans="1:30">
      <c r="C40" s="3" t="s">
        <v>192</v>
      </c>
      <c r="D40" s="3" t="str">
        <f>I34</f>
        <v>Argentina</v>
      </c>
      <c r="G40" s="3" t="str">
        <f>IFERROR(INDEX(Qualificate!$A$4:$A$15,MATCH(ROW()-37,Qualificate!$G$4:$G$15,0)),"")</f>
        <v>A</v>
      </c>
      <c r="H40" s="3" t="str">
        <f>IFERROR(INDEX(Qualificate!$B$4:$B$15,MATCH(ROW()-37,Qualificate!$G$4:$G$15,0)),"")</f>
        <v>Corea del Sud</v>
      </c>
    </row>
    <row r="41" spans="1:30">
      <c r="G41" s="3" t="str">
        <f>IFERROR(INDEX(Qualificate!$A$4:$A$15,MATCH(ROW()-37,Qualificate!$G$4:$G$15,0)),"")</f>
        <v>C</v>
      </c>
      <c r="H41" s="3" t="str">
        <f>IFERROR(INDEX(Qualificate!$B$4:$B$15,MATCH(ROW()-37,Qualificate!$G$4:$G$15,0)),"")</f>
        <v>Scozia</v>
      </c>
    </row>
    <row r="42" spans="1:30">
      <c r="C42" s="4" t="s">
        <v>193</v>
      </c>
      <c r="D42" s="5" t="s">
        <v>201</v>
      </c>
      <c r="G42" s="3" t="str">
        <f>IFERROR(INDEX(Qualificate!$A$4:$A$15,MATCH(ROW()-37,Qualificate!$G$4:$G$15,0)),"")</f>
        <v>F</v>
      </c>
      <c r="H42" s="3" t="str">
        <f>IFERROR(INDEX(Qualificate!$B$4:$B$15,MATCH(ROW()-37,Qualificate!$G$4:$G$15,0)),"")</f>
        <v>Svezia</v>
      </c>
      <c r="AD42" s="3" t="s">
        <v>199</v>
      </c>
    </row>
    <row r="43" spans="1:30">
      <c r="G43" s="3" t="str">
        <f>IFERROR(INDEX(Qualificate!$A$4:$A$15,MATCH(ROW()-37,Qualificate!$G$4:$G$15,0)),"")</f>
        <v>D</v>
      </c>
      <c r="H43" s="3" t="str">
        <f>IFERROR(INDEX(Qualificate!$B$4:$B$15,MATCH(ROW()-37,Qualificate!$G$4:$G$15,0)),"")</f>
        <v>Paraguay</v>
      </c>
    </row>
    <row r="44" spans="1:30">
      <c r="G44" s="3" t="str">
        <f>IFERROR(INDEX(Qualificate!$A$4:$A$15,MATCH(ROW()-37,Qualificate!$G$4:$G$15,0)),"")</f>
        <v>G</v>
      </c>
      <c r="H44" s="3" t="str">
        <f>IFERROR(INDEX(Qualificate!$B$4:$B$15,MATCH(ROW()-37,Qualificate!$G$4:$G$15,0)),"")</f>
        <v>Iran</v>
      </c>
    </row>
    <row r="45" spans="1:30">
      <c r="G45" s="3" t="str">
        <f>IFERROR(INDEX(Qualificate!$A$4:$A$15,MATCH(ROW()-37,Qualificate!$G$4:$G$15,0)),"")</f>
        <v>I</v>
      </c>
      <c r="H45" s="3" t="str">
        <f>IFERROR(INDEX(Qualificate!$B$4:$B$15,MATCH(ROW()-37,Qualificate!$G$4:$G$15,0)),"")</f>
        <v>Senegal</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formula1>0</formula1>
      <formula2>99</formula2>
    </dataValidation>
    <dataValidation type="list" allowBlank="1" showInputMessage="1" showErrorMessage="1" sqref="J4">
      <formula1>$AB$4:$AC$4</formula1>
    </dataValidation>
    <dataValidation type="list" allowBlank="1" showInputMessage="1" showErrorMessage="1" sqref="J5">
      <formula1>$AB$5:$AC$5</formula1>
    </dataValidation>
    <dataValidation type="list" allowBlank="1" showInputMessage="1" showErrorMessage="1" sqref="J6">
      <formula1>$AB$6:$AC$6</formula1>
    </dataValidation>
    <dataValidation type="list" allowBlank="1" showInputMessage="1" showErrorMessage="1" sqref="J7">
      <formula1>$AB$7:$AC$7</formula1>
    </dataValidation>
    <dataValidation type="list" allowBlank="1" showInputMessage="1" showErrorMessage="1" sqref="J8">
      <formula1>$AB$8:$AC$8</formula1>
    </dataValidation>
    <dataValidation type="list" allowBlank="1" showInputMessage="1" showErrorMessage="1" sqref="J9">
      <formula1>$AB$9:$AC$9</formula1>
    </dataValidation>
    <dataValidation type="list" allowBlank="1" showInputMessage="1" showErrorMessage="1" sqref="J10">
      <formula1>$AB$10:$AC$10</formula1>
    </dataValidation>
    <dataValidation type="list" allowBlank="1" showInputMessage="1" showErrorMessage="1" sqref="J11">
      <formula1>$AB$11:$AC$11</formula1>
    </dataValidation>
    <dataValidation type="list" allowBlank="1" showInputMessage="1" showErrorMessage="1" sqref="J12">
      <formula1>$AB$12:$AC$12</formula1>
    </dataValidation>
    <dataValidation type="list" allowBlank="1" showInputMessage="1" showErrorMessage="1" sqref="J13">
      <formula1>$AB$13:$AC$13</formula1>
    </dataValidation>
    <dataValidation type="list" allowBlank="1" showInputMessage="1" showErrorMessage="1" sqref="J14">
      <formula1>$AB$14:$AC$14</formula1>
    </dataValidation>
    <dataValidation type="list" allowBlank="1" showInputMessage="1" showErrorMessage="1" sqref="J15">
      <formula1>$AB$15:$AC$15</formula1>
    </dataValidation>
    <dataValidation type="list" allowBlank="1" showInputMessage="1" showErrorMessage="1" sqref="J16">
      <formula1>$AB$16:$AC$16</formula1>
    </dataValidation>
    <dataValidation type="list" allowBlank="1" showInputMessage="1" showErrorMessage="1" sqref="J17">
      <formula1>$AB$17:$AC$17</formula1>
    </dataValidation>
    <dataValidation type="list" allowBlank="1" showInputMessage="1" showErrorMessage="1" sqref="J18">
      <formula1>$AB$18:$AC$18</formula1>
    </dataValidation>
    <dataValidation type="list" allowBlank="1" showInputMessage="1" showErrorMessage="1" sqref="J19">
      <formula1>$AB$19:$AC$19</formula1>
    </dataValidation>
    <dataValidation type="list" allowBlank="1" showInputMessage="1" showErrorMessage="1" sqref="J20">
      <formula1>$AB$20:$AC$20</formula1>
    </dataValidation>
    <dataValidation type="list" allowBlank="1" showInputMessage="1" showErrorMessage="1" sqref="J21">
      <formula1>$AB$21:$AC$21</formula1>
    </dataValidation>
    <dataValidation type="list" allowBlank="1" showInputMessage="1" showErrorMessage="1" sqref="J22">
      <formula1>$AB$22:$AC$22</formula1>
    </dataValidation>
    <dataValidation type="list" allowBlank="1" showInputMessage="1" showErrorMessage="1" sqref="J23">
      <formula1>$AB$23:$AC$23</formula1>
    </dataValidation>
    <dataValidation type="list" allowBlank="1" showInputMessage="1" showErrorMessage="1" sqref="J24">
      <formula1>$AB$24:$AC$24</formula1>
    </dataValidation>
    <dataValidation type="list" allowBlank="1" showInputMessage="1" showErrorMessage="1" sqref="J25">
      <formula1>$AB$25:$AC$25</formula1>
    </dataValidation>
    <dataValidation type="list" allowBlank="1" showInputMessage="1" showErrorMessage="1" sqref="J26">
      <formula1>$AB$26:$AC$26</formula1>
    </dataValidation>
    <dataValidation type="list" allowBlank="1" showInputMessage="1" showErrorMessage="1" sqref="J27">
      <formula1>$AB$27:$AC$27</formula1>
    </dataValidation>
    <dataValidation type="list" allowBlank="1" showInputMessage="1" showErrorMessage="1" sqref="J28">
      <formula1>$AB$28:$AC$28</formula1>
    </dataValidation>
    <dataValidation type="list" allowBlank="1" showInputMessage="1" showErrorMessage="1" sqref="J29">
      <formula1>$AB$29:$AC$29</formula1>
    </dataValidation>
    <dataValidation type="list" allowBlank="1" showInputMessage="1" showErrorMessage="1" sqref="J30">
      <formula1>$AB$30:$AC$30</formula1>
    </dataValidation>
    <dataValidation type="list" allowBlank="1" showInputMessage="1" showErrorMessage="1" sqref="J31">
      <formula1>$AB$31:$AC$31</formula1>
    </dataValidation>
    <dataValidation type="list" allowBlank="1" showInputMessage="1" showErrorMessage="1" sqref="J32">
      <formula1>$AB$32:$AC$32</formula1>
    </dataValidation>
    <dataValidation type="list" allowBlank="1" showInputMessage="1" showErrorMessage="1" sqref="J33">
      <formula1>$AB$33:$AC$33</formula1>
    </dataValidation>
    <dataValidation type="list" allowBlank="1" showInputMessage="1" showErrorMessage="1" sqref="J34">
      <formula1>$AB$34:$AC$34</formula1>
    </dataValidation>
    <dataValidation type="list" allowBlank="1" showInputMessage="1" showErrorMessage="1" sqref="J35">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6"/>
  <sheetViews>
    <sheetView workbookViewId="0"/>
  </sheetViews>
  <sheetFormatPr defaultColWidth="8.75" defaultRowHeight="12.75"/>
  <cols>
    <col min="1" max="16384" width="8.75" style="3"/>
  </cols>
  <sheetData>
    <row r="1" spans="1:12">
      <c r="A1" s="3" t="s">
        <v>0</v>
      </c>
      <c r="B1" s="3" t="s">
        <v>1</v>
      </c>
      <c r="C1" s="3" t="s">
        <v>2</v>
      </c>
      <c r="D1" s="3" t="s">
        <v>3</v>
      </c>
      <c r="E1" s="3" t="s">
        <v>4</v>
      </c>
      <c r="F1" s="3" t="s">
        <v>5</v>
      </c>
      <c r="G1" s="3" t="s">
        <v>6</v>
      </c>
      <c r="H1" s="3" t="s">
        <v>7</v>
      </c>
      <c r="I1" s="3" t="s">
        <v>8</v>
      </c>
      <c r="J1" s="3" t="s">
        <v>21</v>
      </c>
      <c r="L1" s="3" t="s">
        <v>22</v>
      </c>
    </row>
    <row r="2" spans="1:12">
      <c r="A2" s="3">
        <v>1</v>
      </c>
      <c r="B2" s="3" t="s">
        <v>9</v>
      </c>
      <c r="C2" s="3" t="s">
        <v>10</v>
      </c>
      <c r="D2" s="3" t="s">
        <v>11</v>
      </c>
      <c r="E2" s="3" t="s">
        <v>12</v>
      </c>
      <c r="F2" s="3" t="s">
        <v>13</v>
      </c>
      <c r="G2" s="3" t="s">
        <v>14</v>
      </c>
      <c r="H2" s="3" t="s">
        <v>15</v>
      </c>
      <c r="I2" s="3" t="s">
        <v>16</v>
      </c>
      <c r="J2" s="3">
        <f t="shared" ref="J2:J65" si="0">SUMPRODUCT(2^(CODE(RIGHT(B2:I2,1))-65))</f>
        <v>4080</v>
      </c>
    </row>
    <row r="3" spans="1:12">
      <c r="A3" s="3">
        <v>2</v>
      </c>
      <c r="B3" s="3" t="s">
        <v>13</v>
      </c>
      <c r="C3" s="3" t="s">
        <v>14</v>
      </c>
      <c r="D3" s="3" t="s">
        <v>11</v>
      </c>
      <c r="E3" s="3" t="s">
        <v>17</v>
      </c>
      <c r="F3" s="3" t="s">
        <v>10</v>
      </c>
      <c r="G3" s="3" t="s">
        <v>12</v>
      </c>
      <c r="H3" s="3" t="s">
        <v>15</v>
      </c>
      <c r="I3" s="3" t="s">
        <v>16</v>
      </c>
      <c r="J3" s="3">
        <f t="shared" si="0"/>
        <v>4072</v>
      </c>
    </row>
    <row r="4" spans="1:12">
      <c r="A4" s="3">
        <v>3</v>
      </c>
      <c r="B4" s="3" t="s">
        <v>9</v>
      </c>
      <c r="C4" s="3" t="s">
        <v>10</v>
      </c>
      <c r="D4" s="3" t="s">
        <v>11</v>
      </c>
      <c r="E4" s="3" t="s">
        <v>17</v>
      </c>
      <c r="F4" s="3" t="s">
        <v>13</v>
      </c>
      <c r="G4" s="3" t="s">
        <v>14</v>
      </c>
      <c r="H4" s="3" t="s">
        <v>15</v>
      </c>
      <c r="I4" s="3" t="s">
        <v>16</v>
      </c>
      <c r="J4" s="3">
        <f t="shared" si="0"/>
        <v>4056</v>
      </c>
    </row>
    <row r="5" spans="1:12">
      <c r="A5" s="3">
        <v>4</v>
      </c>
      <c r="B5" s="3" t="s">
        <v>9</v>
      </c>
      <c r="C5" s="3" t="s">
        <v>10</v>
      </c>
      <c r="D5" s="3" t="s">
        <v>11</v>
      </c>
      <c r="E5" s="3" t="s">
        <v>17</v>
      </c>
      <c r="F5" s="3" t="s">
        <v>13</v>
      </c>
      <c r="G5" s="3" t="s">
        <v>12</v>
      </c>
      <c r="H5" s="3" t="s">
        <v>15</v>
      </c>
      <c r="I5" s="3" t="s">
        <v>16</v>
      </c>
      <c r="J5" s="3">
        <f t="shared" si="0"/>
        <v>4024</v>
      </c>
    </row>
    <row r="6" spans="1:12">
      <c r="A6" s="3">
        <v>5</v>
      </c>
      <c r="B6" s="3" t="s">
        <v>9</v>
      </c>
      <c r="C6" s="3" t="s">
        <v>14</v>
      </c>
      <c r="D6" s="3" t="s">
        <v>11</v>
      </c>
      <c r="E6" s="3" t="s">
        <v>17</v>
      </c>
      <c r="F6" s="3" t="s">
        <v>10</v>
      </c>
      <c r="G6" s="3" t="s">
        <v>12</v>
      </c>
      <c r="H6" s="3" t="s">
        <v>15</v>
      </c>
      <c r="I6" s="3" t="s">
        <v>16</v>
      </c>
      <c r="J6" s="3">
        <f t="shared" si="0"/>
        <v>3960</v>
      </c>
    </row>
    <row r="7" spans="1:12">
      <c r="A7" s="3">
        <v>6</v>
      </c>
      <c r="B7" s="3" t="s">
        <v>9</v>
      </c>
      <c r="C7" s="3" t="s">
        <v>14</v>
      </c>
      <c r="D7" s="3" t="s">
        <v>10</v>
      </c>
      <c r="E7" s="3" t="s">
        <v>17</v>
      </c>
      <c r="F7" s="3" t="s">
        <v>13</v>
      </c>
      <c r="G7" s="3" t="s">
        <v>12</v>
      </c>
      <c r="H7" s="3" t="s">
        <v>15</v>
      </c>
      <c r="I7" s="3" t="s">
        <v>16</v>
      </c>
      <c r="J7" s="3">
        <f t="shared" si="0"/>
        <v>3832</v>
      </c>
    </row>
    <row r="8" spans="1:12">
      <c r="A8" s="3">
        <v>7</v>
      </c>
      <c r="B8" s="3" t="s">
        <v>9</v>
      </c>
      <c r="C8" s="3" t="s">
        <v>14</v>
      </c>
      <c r="D8" s="3" t="s">
        <v>11</v>
      </c>
      <c r="E8" s="3" t="s">
        <v>17</v>
      </c>
      <c r="F8" s="3" t="s">
        <v>13</v>
      </c>
      <c r="G8" s="3" t="s">
        <v>12</v>
      </c>
      <c r="H8" s="3" t="s">
        <v>15</v>
      </c>
      <c r="I8" s="3" t="s">
        <v>16</v>
      </c>
      <c r="J8" s="3">
        <f t="shared" si="0"/>
        <v>3576</v>
      </c>
    </row>
    <row r="9" spans="1:12">
      <c r="A9" s="3">
        <v>8</v>
      </c>
      <c r="B9" s="3" t="s">
        <v>9</v>
      </c>
      <c r="C9" s="3" t="s">
        <v>14</v>
      </c>
      <c r="D9" s="3" t="s">
        <v>10</v>
      </c>
      <c r="E9" s="3" t="s">
        <v>17</v>
      </c>
      <c r="F9" s="3" t="s">
        <v>13</v>
      </c>
      <c r="G9" s="3" t="s">
        <v>12</v>
      </c>
      <c r="H9" s="3" t="s">
        <v>15</v>
      </c>
      <c r="I9" s="3" t="s">
        <v>11</v>
      </c>
      <c r="J9" s="3">
        <f t="shared" si="0"/>
        <v>3064</v>
      </c>
    </row>
    <row r="10" spans="1:12">
      <c r="A10" s="3">
        <v>9</v>
      </c>
      <c r="B10" s="3" t="s">
        <v>9</v>
      </c>
      <c r="C10" s="3" t="s">
        <v>14</v>
      </c>
      <c r="D10" s="3" t="s">
        <v>10</v>
      </c>
      <c r="E10" s="3" t="s">
        <v>17</v>
      </c>
      <c r="F10" s="3" t="s">
        <v>13</v>
      </c>
      <c r="G10" s="3" t="s">
        <v>12</v>
      </c>
      <c r="H10" s="3" t="s">
        <v>11</v>
      </c>
      <c r="I10" s="3" t="s">
        <v>16</v>
      </c>
      <c r="J10" s="3">
        <f t="shared" si="0"/>
        <v>2040</v>
      </c>
    </row>
    <row r="11" spans="1:12">
      <c r="A11" s="3">
        <v>10</v>
      </c>
      <c r="B11" s="3" t="s">
        <v>13</v>
      </c>
      <c r="C11" s="3" t="s">
        <v>14</v>
      </c>
      <c r="D11" s="3" t="s">
        <v>11</v>
      </c>
      <c r="E11" s="3" t="s">
        <v>18</v>
      </c>
      <c r="F11" s="3" t="s">
        <v>10</v>
      </c>
      <c r="G11" s="3" t="s">
        <v>12</v>
      </c>
      <c r="H11" s="3" t="s">
        <v>15</v>
      </c>
      <c r="I11" s="3" t="s">
        <v>16</v>
      </c>
      <c r="J11" s="3">
        <f t="shared" si="0"/>
        <v>4068</v>
      </c>
    </row>
    <row r="12" spans="1:12">
      <c r="A12" s="3">
        <v>11</v>
      </c>
      <c r="B12" s="3" t="s">
        <v>9</v>
      </c>
      <c r="C12" s="3" t="s">
        <v>10</v>
      </c>
      <c r="D12" s="3" t="s">
        <v>11</v>
      </c>
      <c r="E12" s="3" t="s">
        <v>18</v>
      </c>
      <c r="F12" s="3" t="s">
        <v>13</v>
      </c>
      <c r="G12" s="3" t="s">
        <v>14</v>
      </c>
      <c r="H12" s="3" t="s">
        <v>15</v>
      </c>
      <c r="I12" s="3" t="s">
        <v>16</v>
      </c>
      <c r="J12" s="3">
        <f t="shared" si="0"/>
        <v>4052</v>
      </c>
    </row>
    <row r="13" spans="1:12">
      <c r="A13" s="3">
        <v>12</v>
      </c>
      <c r="B13" s="3" t="s">
        <v>9</v>
      </c>
      <c r="C13" s="3" t="s">
        <v>10</v>
      </c>
      <c r="D13" s="3" t="s">
        <v>11</v>
      </c>
      <c r="E13" s="3" t="s">
        <v>18</v>
      </c>
      <c r="F13" s="3" t="s">
        <v>13</v>
      </c>
      <c r="G13" s="3" t="s">
        <v>12</v>
      </c>
      <c r="H13" s="3" t="s">
        <v>15</v>
      </c>
      <c r="I13" s="3" t="s">
        <v>16</v>
      </c>
      <c r="J13" s="3">
        <f t="shared" si="0"/>
        <v>4020</v>
      </c>
    </row>
    <row r="14" spans="1:12">
      <c r="A14" s="3">
        <v>13</v>
      </c>
      <c r="B14" s="3" t="s">
        <v>9</v>
      </c>
      <c r="C14" s="3" t="s">
        <v>14</v>
      </c>
      <c r="D14" s="3" t="s">
        <v>11</v>
      </c>
      <c r="E14" s="3" t="s">
        <v>18</v>
      </c>
      <c r="F14" s="3" t="s">
        <v>10</v>
      </c>
      <c r="G14" s="3" t="s">
        <v>12</v>
      </c>
      <c r="H14" s="3" t="s">
        <v>15</v>
      </c>
      <c r="I14" s="3" t="s">
        <v>16</v>
      </c>
      <c r="J14" s="3">
        <f t="shared" si="0"/>
        <v>3956</v>
      </c>
    </row>
    <row r="15" spans="1:12">
      <c r="A15" s="3">
        <v>14</v>
      </c>
      <c r="B15" s="3" t="s">
        <v>9</v>
      </c>
      <c r="C15" s="3" t="s">
        <v>14</v>
      </c>
      <c r="D15" s="3" t="s">
        <v>10</v>
      </c>
      <c r="E15" s="3" t="s">
        <v>18</v>
      </c>
      <c r="F15" s="3" t="s">
        <v>13</v>
      </c>
      <c r="G15" s="3" t="s">
        <v>12</v>
      </c>
      <c r="H15" s="3" t="s">
        <v>15</v>
      </c>
      <c r="I15" s="3" t="s">
        <v>16</v>
      </c>
      <c r="J15" s="3">
        <f t="shared" si="0"/>
        <v>3828</v>
      </c>
    </row>
    <row r="16" spans="1:12">
      <c r="A16" s="3">
        <v>15</v>
      </c>
      <c r="B16" s="3" t="s">
        <v>9</v>
      </c>
      <c r="C16" s="3" t="s">
        <v>14</v>
      </c>
      <c r="D16" s="3" t="s">
        <v>11</v>
      </c>
      <c r="E16" s="3" t="s">
        <v>18</v>
      </c>
      <c r="F16" s="3" t="s">
        <v>13</v>
      </c>
      <c r="G16" s="3" t="s">
        <v>12</v>
      </c>
      <c r="H16" s="3" t="s">
        <v>15</v>
      </c>
      <c r="I16" s="3" t="s">
        <v>16</v>
      </c>
      <c r="J16" s="3">
        <f t="shared" si="0"/>
        <v>3572</v>
      </c>
    </row>
    <row r="17" spans="1:10">
      <c r="A17" s="3">
        <v>16</v>
      </c>
      <c r="B17" s="3" t="s">
        <v>9</v>
      </c>
      <c r="C17" s="3" t="s">
        <v>14</v>
      </c>
      <c r="D17" s="3" t="s">
        <v>10</v>
      </c>
      <c r="E17" s="3" t="s">
        <v>18</v>
      </c>
      <c r="F17" s="3" t="s">
        <v>13</v>
      </c>
      <c r="G17" s="3" t="s">
        <v>12</v>
      </c>
      <c r="H17" s="3" t="s">
        <v>15</v>
      </c>
      <c r="I17" s="3" t="s">
        <v>11</v>
      </c>
      <c r="J17" s="3">
        <f t="shared" si="0"/>
        <v>3060</v>
      </c>
    </row>
    <row r="18" spans="1:10">
      <c r="A18" s="3">
        <v>17</v>
      </c>
      <c r="B18" s="3" t="s">
        <v>9</v>
      </c>
      <c r="C18" s="3" t="s">
        <v>14</v>
      </c>
      <c r="D18" s="3" t="s">
        <v>10</v>
      </c>
      <c r="E18" s="3" t="s">
        <v>18</v>
      </c>
      <c r="F18" s="3" t="s">
        <v>13</v>
      </c>
      <c r="G18" s="3" t="s">
        <v>12</v>
      </c>
      <c r="H18" s="3" t="s">
        <v>11</v>
      </c>
      <c r="I18" s="3" t="s">
        <v>16</v>
      </c>
      <c r="J18" s="3">
        <f t="shared" si="0"/>
        <v>2036</v>
      </c>
    </row>
    <row r="19" spans="1:10">
      <c r="A19" s="3">
        <v>18</v>
      </c>
      <c r="B19" s="3" t="s">
        <v>13</v>
      </c>
      <c r="C19" s="3" t="s">
        <v>14</v>
      </c>
      <c r="D19" s="3" t="s">
        <v>11</v>
      </c>
      <c r="E19" s="3" t="s">
        <v>18</v>
      </c>
      <c r="F19" s="3" t="s">
        <v>10</v>
      </c>
      <c r="G19" s="3" t="s">
        <v>17</v>
      </c>
      <c r="H19" s="3" t="s">
        <v>15</v>
      </c>
      <c r="I19" s="3" t="s">
        <v>16</v>
      </c>
      <c r="J19" s="3">
        <f t="shared" si="0"/>
        <v>4044</v>
      </c>
    </row>
    <row r="20" spans="1:10">
      <c r="A20" s="3">
        <v>19</v>
      </c>
      <c r="B20" s="3" t="s">
        <v>18</v>
      </c>
      <c r="C20" s="3" t="s">
        <v>10</v>
      </c>
      <c r="D20" s="3" t="s">
        <v>11</v>
      </c>
      <c r="E20" s="3" t="s">
        <v>17</v>
      </c>
      <c r="F20" s="3" t="s">
        <v>13</v>
      </c>
      <c r="G20" s="3" t="s">
        <v>12</v>
      </c>
      <c r="H20" s="3" t="s">
        <v>15</v>
      </c>
      <c r="I20" s="3" t="s">
        <v>16</v>
      </c>
      <c r="J20" s="3">
        <f t="shared" si="0"/>
        <v>4012</v>
      </c>
    </row>
    <row r="21" spans="1:10">
      <c r="A21" s="3">
        <v>20</v>
      </c>
      <c r="B21" s="3" t="s">
        <v>18</v>
      </c>
      <c r="C21" s="3" t="s">
        <v>14</v>
      </c>
      <c r="D21" s="3" t="s">
        <v>11</v>
      </c>
      <c r="E21" s="3" t="s">
        <v>17</v>
      </c>
      <c r="F21" s="3" t="s">
        <v>10</v>
      </c>
      <c r="G21" s="3" t="s">
        <v>12</v>
      </c>
      <c r="H21" s="3" t="s">
        <v>15</v>
      </c>
      <c r="I21" s="3" t="s">
        <v>16</v>
      </c>
      <c r="J21" s="3">
        <f t="shared" si="0"/>
        <v>3948</v>
      </c>
    </row>
    <row r="22" spans="1:10">
      <c r="A22" s="3">
        <v>21</v>
      </c>
      <c r="B22" s="3" t="s">
        <v>18</v>
      </c>
      <c r="C22" s="3" t="s">
        <v>14</v>
      </c>
      <c r="D22" s="3" t="s">
        <v>10</v>
      </c>
      <c r="E22" s="3" t="s">
        <v>17</v>
      </c>
      <c r="F22" s="3" t="s">
        <v>13</v>
      </c>
      <c r="G22" s="3" t="s">
        <v>12</v>
      </c>
      <c r="H22" s="3" t="s">
        <v>15</v>
      </c>
      <c r="I22" s="3" t="s">
        <v>16</v>
      </c>
      <c r="J22" s="3">
        <f t="shared" si="0"/>
        <v>3820</v>
      </c>
    </row>
    <row r="23" spans="1:10">
      <c r="A23" s="3">
        <v>22</v>
      </c>
      <c r="B23" s="3" t="s">
        <v>18</v>
      </c>
      <c r="C23" s="3" t="s">
        <v>14</v>
      </c>
      <c r="D23" s="3" t="s">
        <v>11</v>
      </c>
      <c r="E23" s="3" t="s">
        <v>17</v>
      </c>
      <c r="F23" s="3" t="s">
        <v>13</v>
      </c>
      <c r="G23" s="3" t="s">
        <v>12</v>
      </c>
      <c r="H23" s="3" t="s">
        <v>15</v>
      </c>
      <c r="I23" s="3" t="s">
        <v>16</v>
      </c>
      <c r="J23" s="3">
        <f t="shared" si="0"/>
        <v>3564</v>
      </c>
    </row>
    <row r="24" spans="1:10">
      <c r="A24" s="3">
        <v>23</v>
      </c>
      <c r="B24" s="3" t="s">
        <v>18</v>
      </c>
      <c r="C24" s="3" t="s">
        <v>14</v>
      </c>
      <c r="D24" s="3" t="s">
        <v>10</v>
      </c>
      <c r="E24" s="3" t="s">
        <v>17</v>
      </c>
      <c r="F24" s="3" t="s">
        <v>13</v>
      </c>
      <c r="G24" s="3" t="s">
        <v>12</v>
      </c>
      <c r="H24" s="3" t="s">
        <v>15</v>
      </c>
      <c r="I24" s="3" t="s">
        <v>11</v>
      </c>
      <c r="J24" s="3">
        <f t="shared" si="0"/>
        <v>3052</v>
      </c>
    </row>
    <row r="25" spans="1:10">
      <c r="A25" s="3">
        <v>24</v>
      </c>
      <c r="B25" s="3" t="s">
        <v>18</v>
      </c>
      <c r="C25" s="3" t="s">
        <v>14</v>
      </c>
      <c r="D25" s="3" t="s">
        <v>10</v>
      </c>
      <c r="E25" s="3" t="s">
        <v>17</v>
      </c>
      <c r="F25" s="3" t="s">
        <v>13</v>
      </c>
      <c r="G25" s="3" t="s">
        <v>12</v>
      </c>
      <c r="H25" s="3" t="s">
        <v>11</v>
      </c>
      <c r="I25" s="3" t="s">
        <v>16</v>
      </c>
      <c r="J25" s="3">
        <f t="shared" si="0"/>
        <v>2028</v>
      </c>
    </row>
    <row r="26" spans="1:10">
      <c r="A26" s="3">
        <v>25</v>
      </c>
      <c r="B26" s="3" t="s">
        <v>9</v>
      </c>
      <c r="C26" s="3" t="s">
        <v>10</v>
      </c>
      <c r="D26" s="3" t="s">
        <v>11</v>
      </c>
      <c r="E26" s="3" t="s">
        <v>18</v>
      </c>
      <c r="F26" s="3" t="s">
        <v>13</v>
      </c>
      <c r="G26" s="3" t="s">
        <v>17</v>
      </c>
      <c r="H26" s="3" t="s">
        <v>15</v>
      </c>
      <c r="I26" s="3" t="s">
        <v>16</v>
      </c>
      <c r="J26" s="3">
        <f t="shared" si="0"/>
        <v>3996</v>
      </c>
    </row>
    <row r="27" spans="1:10">
      <c r="A27" s="3">
        <v>26</v>
      </c>
      <c r="B27" s="3" t="s">
        <v>9</v>
      </c>
      <c r="C27" s="3" t="s">
        <v>14</v>
      </c>
      <c r="D27" s="3" t="s">
        <v>11</v>
      </c>
      <c r="E27" s="3" t="s">
        <v>18</v>
      </c>
      <c r="F27" s="3" t="s">
        <v>10</v>
      </c>
      <c r="G27" s="3" t="s">
        <v>17</v>
      </c>
      <c r="H27" s="3" t="s">
        <v>15</v>
      </c>
      <c r="I27" s="3" t="s">
        <v>16</v>
      </c>
      <c r="J27" s="3">
        <f t="shared" si="0"/>
        <v>3932</v>
      </c>
    </row>
    <row r="28" spans="1:10">
      <c r="A28" s="3">
        <v>27</v>
      </c>
      <c r="B28" s="3" t="s">
        <v>9</v>
      </c>
      <c r="C28" s="3" t="s">
        <v>14</v>
      </c>
      <c r="D28" s="3" t="s">
        <v>10</v>
      </c>
      <c r="E28" s="3" t="s">
        <v>18</v>
      </c>
      <c r="F28" s="3" t="s">
        <v>13</v>
      </c>
      <c r="G28" s="3" t="s">
        <v>17</v>
      </c>
      <c r="H28" s="3" t="s">
        <v>15</v>
      </c>
      <c r="I28" s="3" t="s">
        <v>16</v>
      </c>
      <c r="J28" s="3">
        <f t="shared" si="0"/>
        <v>3804</v>
      </c>
    </row>
    <row r="29" spans="1:10">
      <c r="A29" s="3">
        <v>28</v>
      </c>
      <c r="B29" s="3" t="s">
        <v>9</v>
      </c>
      <c r="C29" s="3" t="s">
        <v>14</v>
      </c>
      <c r="D29" s="3" t="s">
        <v>11</v>
      </c>
      <c r="E29" s="3" t="s">
        <v>18</v>
      </c>
      <c r="F29" s="3" t="s">
        <v>13</v>
      </c>
      <c r="G29" s="3" t="s">
        <v>17</v>
      </c>
      <c r="H29" s="3" t="s">
        <v>15</v>
      </c>
      <c r="I29" s="3" t="s">
        <v>16</v>
      </c>
      <c r="J29" s="3">
        <f t="shared" si="0"/>
        <v>3548</v>
      </c>
    </row>
    <row r="30" spans="1:10">
      <c r="A30" s="3">
        <v>29</v>
      </c>
      <c r="B30" s="3" t="s">
        <v>9</v>
      </c>
      <c r="C30" s="3" t="s">
        <v>14</v>
      </c>
      <c r="D30" s="3" t="s">
        <v>10</v>
      </c>
      <c r="E30" s="3" t="s">
        <v>18</v>
      </c>
      <c r="F30" s="3" t="s">
        <v>13</v>
      </c>
      <c r="G30" s="3" t="s">
        <v>17</v>
      </c>
      <c r="H30" s="3" t="s">
        <v>15</v>
      </c>
      <c r="I30" s="3" t="s">
        <v>11</v>
      </c>
      <c r="J30" s="3">
        <f t="shared" si="0"/>
        <v>3036</v>
      </c>
    </row>
    <row r="31" spans="1:10">
      <c r="A31" s="3">
        <v>30</v>
      </c>
      <c r="B31" s="3" t="s">
        <v>9</v>
      </c>
      <c r="C31" s="3" t="s">
        <v>14</v>
      </c>
      <c r="D31" s="3" t="s">
        <v>10</v>
      </c>
      <c r="E31" s="3" t="s">
        <v>18</v>
      </c>
      <c r="F31" s="3" t="s">
        <v>13</v>
      </c>
      <c r="G31" s="3" t="s">
        <v>17</v>
      </c>
      <c r="H31" s="3" t="s">
        <v>11</v>
      </c>
      <c r="I31" s="3" t="s">
        <v>16</v>
      </c>
      <c r="J31" s="3">
        <f t="shared" si="0"/>
        <v>2012</v>
      </c>
    </row>
    <row r="32" spans="1:10">
      <c r="A32" s="3">
        <v>31</v>
      </c>
      <c r="B32" s="3" t="s">
        <v>18</v>
      </c>
      <c r="C32" s="3" t="s">
        <v>10</v>
      </c>
      <c r="D32" s="3" t="s">
        <v>9</v>
      </c>
      <c r="E32" s="3" t="s">
        <v>17</v>
      </c>
      <c r="F32" s="3" t="s">
        <v>11</v>
      </c>
      <c r="G32" s="3" t="s">
        <v>12</v>
      </c>
      <c r="H32" s="3" t="s">
        <v>15</v>
      </c>
      <c r="I32" s="3" t="s">
        <v>16</v>
      </c>
      <c r="J32" s="3">
        <f t="shared" si="0"/>
        <v>3900</v>
      </c>
    </row>
    <row r="33" spans="1:10">
      <c r="A33" s="3">
        <v>32</v>
      </c>
      <c r="B33" s="3" t="s">
        <v>18</v>
      </c>
      <c r="C33" s="3" t="s">
        <v>10</v>
      </c>
      <c r="D33" s="3" t="s">
        <v>9</v>
      </c>
      <c r="E33" s="3" t="s">
        <v>17</v>
      </c>
      <c r="F33" s="3" t="s">
        <v>13</v>
      </c>
      <c r="G33" s="3" t="s">
        <v>12</v>
      </c>
      <c r="H33" s="3" t="s">
        <v>15</v>
      </c>
      <c r="I33" s="3" t="s">
        <v>16</v>
      </c>
      <c r="J33" s="3">
        <f t="shared" si="0"/>
        <v>3772</v>
      </c>
    </row>
    <row r="34" spans="1:10">
      <c r="A34" s="3">
        <v>33</v>
      </c>
      <c r="B34" s="3" t="s">
        <v>18</v>
      </c>
      <c r="C34" s="3" t="s">
        <v>9</v>
      </c>
      <c r="D34" s="3" t="s">
        <v>11</v>
      </c>
      <c r="E34" s="3" t="s">
        <v>17</v>
      </c>
      <c r="F34" s="3" t="s">
        <v>13</v>
      </c>
      <c r="G34" s="3" t="s">
        <v>12</v>
      </c>
      <c r="H34" s="3" t="s">
        <v>15</v>
      </c>
      <c r="I34" s="3" t="s">
        <v>16</v>
      </c>
      <c r="J34" s="3">
        <f t="shared" si="0"/>
        <v>3516</v>
      </c>
    </row>
    <row r="35" spans="1:10">
      <c r="A35" s="3">
        <v>34</v>
      </c>
      <c r="B35" s="3" t="s">
        <v>18</v>
      </c>
      <c r="C35" s="3" t="s">
        <v>10</v>
      </c>
      <c r="D35" s="3" t="s">
        <v>9</v>
      </c>
      <c r="E35" s="3" t="s">
        <v>17</v>
      </c>
      <c r="F35" s="3" t="s">
        <v>13</v>
      </c>
      <c r="G35" s="3" t="s">
        <v>12</v>
      </c>
      <c r="H35" s="3" t="s">
        <v>15</v>
      </c>
      <c r="I35" s="3" t="s">
        <v>11</v>
      </c>
      <c r="J35" s="3">
        <f t="shared" si="0"/>
        <v>3004</v>
      </c>
    </row>
    <row r="36" spans="1:10">
      <c r="A36" s="3">
        <v>35</v>
      </c>
      <c r="B36" s="3" t="s">
        <v>18</v>
      </c>
      <c r="C36" s="3" t="s">
        <v>10</v>
      </c>
      <c r="D36" s="3" t="s">
        <v>9</v>
      </c>
      <c r="E36" s="3" t="s">
        <v>17</v>
      </c>
      <c r="F36" s="3" t="s">
        <v>13</v>
      </c>
      <c r="G36" s="3" t="s">
        <v>12</v>
      </c>
      <c r="H36" s="3" t="s">
        <v>11</v>
      </c>
      <c r="I36" s="3" t="s">
        <v>16</v>
      </c>
      <c r="J36" s="3">
        <f t="shared" si="0"/>
        <v>1980</v>
      </c>
    </row>
    <row r="37" spans="1:10">
      <c r="A37" s="3">
        <v>36</v>
      </c>
      <c r="B37" s="3" t="s">
        <v>18</v>
      </c>
      <c r="C37" s="3" t="s">
        <v>14</v>
      </c>
      <c r="D37" s="3" t="s">
        <v>9</v>
      </c>
      <c r="E37" s="3" t="s">
        <v>17</v>
      </c>
      <c r="F37" s="3" t="s">
        <v>10</v>
      </c>
      <c r="G37" s="3" t="s">
        <v>12</v>
      </c>
      <c r="H37" s="3" t="s">
        <v>15</v>
      </c>
      <c r="I37" s="3" t="s">
        <v>16</v>
      </c>
      <c r="J37" s="3">
        <f t="shared" si="0"/>
        <v>3708</v>
      </c>
    </row>
    <row r="38" spans="1:10">
      <c r="A38" s="3">
        <v>37</v>
      </c>
      <c r="B38" s="3" t="s">
        <v>18</v>
      </c>
      <c r="C38" s="3" t="s">
        <v>14</v>
      </c>
      <c r="D38" s="3" t="s">
        <v>9</v>
      </c>
      <c r="E38" s="3" t="s">
        <v>17</v>
      </c>
      <c r="F38" s="3" t="s">
        <v>11</v>
      </c>
      <c r="G38" s="3" t="s">
        <v>12</v>
      </c>
      <c r="H38" s="3" t="s">
        <v>15</v>
      </c>
      <c r="I38" s="3" t="s">
        <v>16</v>
      </c>
      <c r="J38" s="3">
        <f t="shared" si="0"/>
        <v>3452</v>
      </c>
    </row>
    <row r="39" spans="1:10">
      <c r="A39" s="3">
        <v>38</v>
      </c>
      <c r="B39" s="3" t="s">
        <v>18</v>
      </c>
      <c r="C39" s="3" t="s">
        <v>14</v>
      </c>
      <c r="D39" s="3" t="s">
        <v>9</v>
      </c>
      <c r="E39" s="3" t="s">
        <v>17</v>
      </c>
      <c r="F39" s="3" t="s">
        <v>10</v>
      </c>
      <c r="G39" s="3" t="s">
        <v>12</v>
      </c>
      <c r="H39" s="3" t="s">
        <v>15</v>
      </c>
      <c r="I39" s="3" t="s">
        <v>11</v>
      </c>
      <c r="J39" s="3">
        <f t="shared" si="0"/>
        <v>2940</v>
      </c>
    </row>
    <row r="40" spans="1:10">
      <c r="A40" s="3">
        <v>39</v>
      </c>
      <c r="B40" s="3" t="s">
        <v>18</v>
      </c>
      <c r="C40" s="3" t="s">
        <v>14</v>
      </c>
      <c r="D40" s="3" t="s">
        <v>9</v>
      </c>
      <c r="E40" s="3" t="s">
        <v>17</v>
      </c>
      <c r="F40" s="3" t="s">
        <v>10</v>
      </c>
      <c r="G40" s="3" t="s">
        <v>12</v>
      </c>
      <c r="H40" s="3" t="s">
        <v>11</v>
      </c>
      <c r="I40" s="3" t="s">
        <v>16</v>
      </c>
      <c r="J40" s="3">
        <f t="shared" si="0"/>
        <v>1916</v>
      </c>
    </row>
    <row r="41" spans="1:10">
      <c r="A41" s="3">
        <v>40</v>
      </c>
      <c r="B41" s="3" t="s">
        <v>18</v>
      </c>
      <c r="C41" s="3" t="s">
        <v>14</v>
      </c>
      <c r="D41" s="3" t="s">
        <v>9</v>
      </c>
      <c r="E41" s="3" t="s">
        <v>17</v>
      </c>
      <c r="F41" s="3" t="s">
        <v>13</v>
      </c>
      <c r="G41" s="3" t="s">
        <v>12</v>
      </c>
      <c r="H41" s="3" t="s">
        <v>15</v>
      </c>
      <c r="I41" s="3" t="s">
        <v>16</v>
      </c>
      <c r="J41" s="3">
        <f t="shared" si="0"/>
        <v>3324</v>
      </c>
    </row>
    <row r="42" spans="1:10">
      <c r="A42" s="3">
        <v>41</v>
      </c>
      <c r="B42" s="3" t="s">
        <v>18</v>
      </c>
      <c r="C42" s="3" t="s">
        <v>14</v>
      </c>
      <c r="D42" s="3" t="s">
        <v>10</v>
      </c>
      <c r="E42" s="3" t="s">
        <v>17</v>
      </c>
      <c r="F42" s="3" t="s">
        <v>13</v>
      </c>
      <c r="G42" s="3" t="s">
        <v>12</v>
      </c>
      <c r="H42" s="3" t="s">
        <v>15</v>
      </c>
      <c r="I42" s="3" t="s">
        <v>9</v>
      </c>
      <c r="J42" s="3">
        <f t="shared" si="0"/>
        <v>2812</v>
      </c>
    </row>
    <row r="43" spans="1:10">
      <c r="A43" s="3">
        <v>42</v>
      </c>
      <c r="B43" s="3" t="s">
        <v>18</v>
      </c>
      <c r="C43" s="3" t="s">
        <v>14</v>
      </c>
      <c r="D43" s="3" t="s">
        <v>10</v>
      </c>
      <c r="E43" s="3" t="s">
        <v>17</v>
      </c>
      <c r="F43" s="3" t="s">
        <v>13</v>
      </c>
      <c r="G43" s="3" t="s">
        <v>12</v>
      </c>
      <c r="H43" s="3" t="s">
        <v>9</v>
      </c>
      <c r="I43" s="3" t="s">
        <v>16</v>
      </c>
      <c r="J43" s="3">
        <f t="shared" si="0"/>
        <v>1788</v>
      </c>
    </row>
    <row r="44" spans="1:10">
      <c r="A44" s="3">
        <v>43</v>
      </c>
      <c r="B44" s="3" t="s">
        <v>18</v>
      </c>
      <c r="C44" s="3" t="s">
        <v>14</v>
      </c>
      <c r="D44" s="3" t="s">
        <v>9</v>
      </c>
      <c r="E44" s="3" t="s">
        <v>17</v>
      </c>
      <c r="F44" s="3" t="s">
        <v>13</v>
      </c>
      <c r="G44" s="3" t="s">
        <v>12</v>
      </c>
      <c r="H44" s="3" t="s">
        <v>15</v>
      </c>
      <c r="I44" s="3" t="s">
        <v>11</v>
      </c>
      <c r="J44" s="3">
        <f t="shared" si="0"/>
        <v>2556</v>
      </c>
    </row>
    <row r="45" spans="1:10">
      <c r="A45" s="3">
        <v>44</v>
      </c>
      <c r="B45" s="3" t="s">
        <v>18</v>
      </c>
      <c r="C45" s="3" t="s">
        <v>14</v>
      </c>
      <c r="D45" s="3" t="s">
        <v>9</v>
      </c>
      <c r="E45" s="3" t="s">
        <v>17</v>
      </c>
      <c r="F45" s="3" t="s">
        <v>13</v>
      </c>
      <c r="G45" s="3" t="s">
        <v>12</v>
      </c>
      <c r="H45" s="3" t="s">
        <v>11</v>
      </c>
      <c r="I45" s="3" t="s">
        <v>16</v>
      </c>
      <c r="J45" s="3">
        <f t="shared" si="0"/>
        <v>1532</v>
      </c>
    </row>
    <row r="46" spans="1:10">
      <c r="A46" s="3">
        <v>45</v>
      </c>
      <c r="B46" s="3" t="s">
        <v>18</v>
      </c>
      <c r="C46" s="3" t="s">
        <v>14</v>
      </c>
      <c r="D46" s="3" t="s">
        <v>10</v>
      </c>
      <c r="E46" s="3" t="s">
        <v>17</v>
      </c>
      <c r="F46" s="3" t="s">
        <v>13</v>
      </c>
      <c r="G46" s="3" t="s">
        <v>12</v>
      </c>
      <c r="H46" s="3" t="s">
        <v>9</v>
      </c>
      <c r="I46" s="3" t="s">
        <v>11</v>
      </c>
      <c r="J46" s="3">
        <f t="shared" si="0"/>
        <v>1020</v>
      </c>
    </row>
    <row r="47" spans="1:10">
      <c r="A47" s="3">
        <v>46</v>
      </c>
      <c r="B47" s="3" t="s">
        <v>13</v>
      </c>
      <c r="C47" s="3" t="s">
        <v>10</v>
      </c>
      <c r="D47" s="3" t="s">
        <v>19</v>
      </c>
      <c r="E47" s="3" t="s">
        <v>12</v>
      </c>
      <c r="F47" s="3" t="s">
        <v>11</v>
      </c>
      <c r="G47" s="3" t="s">
        <v>14</v>
      </c>
      <c r="H47" s="3" t="s">
        <v>15</v>
      </c>
      <c r="I47" s="3" t="s">
        <v>16</v>
      </c>
      <c r="J47" s="3">
        <f t="shared" si="0"/>
        <v>4066</v>
      </c>
    </row>
    <row r="48" spans="1:10">
      <c r="A48" s="3">
        <v>47</v>
      </c>
      <c r="B48" s="3" t="s">
        <v>9</v>
      </c>
      <c r="C48" s="3" t="s">
        <v>10</v>
      </c>
      <c r="D48" s="3" t="s">
        <v>11</v>
      </c>
      <c r="E48" s="3" t="s">
        <v>19</v>
      </c>
      <c r="F48" s="3" t="s">
        <v>13</v>
      </c>
      <c r="G48" s="3" t="s">
        <v>14</v>
      </c>
      <c r="H48" s="3" t="s">
        <v>15</v>
      </c>
      <c r="I48" s="3" t="s">
        <v>16</v>
      </c>
      <c r="J48" s="3">
        <f t="shared" si="0"/>
        <v>4050</v>
      </c>
    </row>
    <row r="49" spans="1:10">
      <c r="A49" s="3">
        <v>48</v>
      </c>
      <c r="B49" s="3" t="s">
        <v>9</v>
      </c>
      <c r="C49" s="3" t="s">
        <v>10</v>
      </c>
      <c r="D49" s="3" t="s">
        <v>19</v>
      </c>
      <c r="E49" s="3" t="s">
        <v>12</v>
      </c>
      <c r="F49" s="3" t="s">
        <v>11</v>
      </c>
      <c r="G49" s="3" t="s">
        <v>13</v>
      </c>
      <c r="H49" s="3" t="s">
        <v>15</v>
      </c>
      <c r="I49" s="3" t="s">
        <v>16</v>
      </c>
      <c r="J49" s="3">
        <f t="shared" si="0"/>
        <v>4018</v>
      </c>
    </row>
    <row r="50" spans="1:10">
      <c r="A50" s="3">
        <v>49</v>
      </c>
      <c r="B50" s="3" t="s">
        <v>9</v>
      </c>
      <c r="C50" s="3" t="s">
        <v>10</v>
      </c>
      <c r="D50" s="3" t="s">
        <v>19</v>
      </c>
      <c r="E50" s="3" t="s">
        <v>12</v>
      </c>
      <c r="F50" s="3" t="s">
        <v>11</v>
      </c>
      <c r="G50" s="3" t="s">
        <v>14</v>
      </c>
      <c r="H50" s="3" t="s">
        <v>15</v>
      </c>
      <c r="I50" s="3" t="s">
        <v>16</v>
      </c>
      <c r="J50" s="3">
        <f t="shared" si="0"/>
        <v>3954</v>
      </c>
    </row>
    <row r="51" spans="1:10">
      <c r="A51" s="3">
        <v>50</v>
      </c>
      <c r="B51" s="3" t="s">
        <v>9</v>
      </c>
      <c r="C51" s="3" t="s">
        <v>10</v>
      </c>
      <c r="D51" s="3" t="s">
        <v>19</v>
      </c>
      <c r="E51" s="3" t="s">
        <v>12</v>
      </c>
      <c r="F51" s="3" t="s">
        <v>13</v>
      </c>
      <c r="G51" s="3" t="s">
        <v>14</v>
      </c>
      <c r="H51" s="3" t="s">
        <v>15</v>
      </c>
      <c r="I51" s="3" t="s">
        <v>16</v>
      </c>
      <c r="J51" s="3">
        <f t="shared" si="0"/>
        <v>3826</v>
      </c>
    </row>
    <row r="52" spans="1:10">
      <c r="A52" s="3">
        <v>51</v>
      </c>
      <c r="B52" s="3" t="s">
        <v>9</v>
      </c>
      <c r="C52" s="3" t="s">
        <v>14</v>
      </c>
      <c r="D52" s="3" t="s">
        <v>19</v>
      </c>
      <c r="E52" s="3" t="s">
        <v>12</v>
      </c>
      <c r="F52" s="3" t="s">
        <v>11</v>
      </c>
      <c r="G52" s="3" t="s">
        <v>13</v>
      </c>
      <c r="H52" s="3" t="s">
        <v>15</v>
      </c>
      <c r="I52" s="3" t="s">
        <v>16</v>
      </c>
      <c r="J52" s="3">
        <f t="shared" si="0"/>
        <v>3570</v>
      </c>
    </row>
    <row r="53" spans="1:10">
      <c r="A53" s="3">
        <v>52</v>
      </c>
      <c r="B53" s="3" t="s">
        <v>9</v>
      </c>
      <c r="C53" s="3" t="s">
        <v>10</v>
      </c>
      <c r="D53" s="3" t="s">
        <v>19</v>
      </c>
      <c r="E53" s="3" t="s">
        <v>12</v>
      </c>
      <c r="F53" s="3" t="s">
        <v>13</v>
      </c>
      <c r="G53" s="3" t="s">
        <v>14</v>
      </c>
      <c r="H53" s="3" t="s">
        <v>15</v>
      </c>
      <c r="I53" s="3" t="s">
        <v>11</v>
      </c>
      <c r="J53" s="3">
        <f t="shared" si="0"/>
        <v>3058</v>
      </c>
    </row>
    <row r="54" spans="1:10">
      <c r="A54" s="3">
        <v>53</v>
      </c>
      <c r="B54" s="3" t="s">
        <v>9</v>
      </c>
      <c r="C54" s="3" t="s">
        <v>10</v>
      </c>
      <c r="D54" s="3" t="s">
        <v>19</v>
      </c>
      <c r="E54" s="3" t="s">
        <v>12</v>
      </c>
      <c r="F54" s="3" t="s">
        <v>13</v>
      </c>
      <c r="G54" s="3" t="s">
        <v>14</v>
      </c>
      <c r="H54" s="3" t="s">
        <v>11</v>
      </c>
      <c r="I54" s="3" t="s">
        <v>16</v>
      </c>
      <c r="J54" s="3">
        <f t="shared" si="0"/>
        <v>2034</v>
      </c>
    </row>
    <row r="55" spans="1:10">
      <c r="A55" s="3">
        <v>54</v>
      </c>
      <c r="B55" s="3" t="s">
        <v>13</v>
      </c>
      <c r="C55" s="3" t="s">
        <v>10</v>
      </c>
      <c r="D55" s="3" t="s">
        <v>19</v>
      </c>
      <c r="E55" s="3" t="s">
        <v>17</v>
      </c>
      <c r="F55" s="3" t="s">
        <v>11</v>
      </c>
      <c r="G55" s="3" t="s">
        <v>14</v>
      </c>
      <c r="H55" s="3" t="s">
        <v>15</v>
      </c>
      <c r="I55" s="3" t="s">
        <v>16</v>
      </c>
      <c r="J55" s="3">
        <f t="shared" si="0"/>
        <v>4042</v>
      </c>
    </row>
    <row r="56" spans="1:10">
      <c r="A56" s="3">
        <v>55</v>
      </c>
      <c r="B56" s="3" t="s">
        <v>13</v>
      </c>
      <c r="C56" s="3" t="s">
        <v>10</v>
      </c>
      <c r="D56" s="3" t="s">
        <v>19</v>
      </c>
      <c r="E56" s="3" t="s">
        <v>17</v>
      </c>
      <c r="F56" s="3" t="s">
        <v>11</v>
      </c>
      <c r="G56" s="3" t="s">
        <v>12</v>
      </c>
      <c r="H56" s="3" t="s">
        <v>15</v>
      </c>
      <c r="I56" s="3" t="s">
        <v>16</v>
      </c>
      <c r="J56" s="3">
        <f t="shared" si="0"/>
        <v>4010</v>
      </c>
    </row>
    <row r="57" spans="1:10">
      <c r="A57" s="3">
        <v>56</v>
      </c>
      <c r="B57" s="3" t="s">
        <v>11</v>
      </c>
      <c r="C57" s="3" t="s">
        <v>14</v>
      </c>
      <c r="D57" s="3" t="s">
        <v>19</v>
      </c>
      <c r="E57" s="3" t="s">
        <v>17</v>
      </c>
      <c r="F57" s="3" t="s">
        <v>10</v>
      </c>
      <c r="G57" s="3" t="s">
        <v>12</v>
      </c>
      <c r="H57" s="3" t="s">
        <v>15</v>
      </c>
      <c r="I57" s="3" t="s">
        <v>16</v>
      </c>
      <c r="J57" s="3">
        <f t="shared" si="0"/>
        <v>3946</v>
      </c>
    </row>
    <row r="58" spans="1:10">
      <c r="A58" s="3">
        <v>57</v>
      </c>
      <c r="B58" s="3" t="s">
        <v>13</v>
      </c>
      <c r="C58" s="3" t="s">
        <v>14</v>
      </c>
      <c r="D58" s="3" t="s">
        <v>19</v>
      </c>
      <c r="E58" s="3" t="s">
        <v>17</v>
      </c>
      <c r="F58" s="3" t="s">
        <v>10</v>
      </c>
      <c r="G58" s="3" t="s">
        <v>12</v>
      </c>
      <c r="H58" s="3" t="s">
        <v>15</v>
      </c>
      <c r="I58" s="3" t="s">
        <v>16</v>
      </c>
      <c r="J58" s="3">
        <f t="shared" si="0"/>
        <v>3818</v>
      </c>
    </row>
    <row r="59" spans="1:10">
      <c r="A59" s="3">
        <v>58</v>
      </c>
      <c r="B59" s="3" t="s">
        <v>13</v>
      </c>
      <c r="C59" s="3" t="s">
        <v>14</v>
      </c>
      <c r="D59" s="3" t="s">
        <v>19</v>
      </c>
      <c r="E59" s="3" t="s">
        <v>17</v>
      </c>
      <c r="F59" s="3" t="s">
        <v>11</v>
      </c>
      <c r="G59" s="3" t="s">
        <v>12</v>
      </c>
      <c r="H59" s="3" t="s">
        <v>15</v>
      </c>
      <c r="I59" s="3" t="s">
        <v>16</v>
      </c>
      <c r="J59" s="3">
        <f t="shared" si="0"/>
        <v>3562</v>
      </c>
    </row>
    <row r="60" spans="1:10">
      <c r="A60" s="3">
        <v>59</v>
      </c>
      <c r="B60" s="3" t="s">
        <v>13</v>
      </c>
      <c r="C60" s="3" t="s">
        <v>14</v>
      </c>
      <c r="D60" s="3" t="s">
        <v>19</v>
      </c>
      <c r="E60" s="3" t="s">
        <v>17</v>
      </c>
      <c r="F60" s="3" t="s">
        <v>10</v>
      </c>
      <c r="G60" s="3" t="s">
        <v>12</v>
      </c>
      <c r="H60" s="3" t="s">
        <v>15</v>
      </c>
      <c r="I60" s="3" t="s">
        <v>11</v>
      </c>
      <c r="J60" s="3">
        <f t="shared" si="0"/>
        <v>3050</v>
      </c>
    </row>
    <row r="61" spans="1:10">
      <c r="A61" s="3">
        <v>60</v>
      </c>
      <c r="B61" s="3" t="s">
        <v>13</v>
      </c>
      <c r="C61" s="3" t="s">
        <v>14</v>
      </c>
      <c r="D61" s="3" t="s">
        <v>19</v>
      </c>
      <c r="E61" s="3" t="s">
        <v>17</v>
      </c>
      <c r="F61" s="3" t="s">
        <v>10</v>
      </c>
      <c r="G61" s="3" t="s">
        <v>12</v>
      </c>
      <c r="H61" s="3" t="s">
        <v>11</v>
      </c>
      <c r="I61" s="3" t="s">
        <v>16</v>
      </c>
      <c r="J61" s="3">
        <f t="shared" si="0"/>
        <v>2026</v>
      </c>
    </row>
    <row r="62" spans="1:10">
      <c r="A62" s="3">
        <v>61</v>
      </c>
      <c r="B62" s="3" t="s">
        <v>9</v>
      </c>
      <c r="C62" s="3" t="s">
        <v>10</v>
      </c>
      <c r="D62" s="3" t="s">
        <v>19</v>
      </c>
      <c r="E62" s="3" t="s">
        <v>17</v>
      </c>
      <c r="F62" s="3" t="s">
        <v>11</v>
      </c>
      <c r="G62" s="3" t="s">
        <v>13</v>
      </c>
      <c r="H62" s="3" t="s">
        <v>15</v>
      </c>
      <c r="I62" s="3" t="s">
        <v>16</v>
      </c>
      <c r="J62" s="3">
        <f t="shared" si="0"/>
        <v>3994</v>
      </c>
    </row>
    <row r="63" spans="1:10">
      <c r="A63" s="3">
        <v>62</v>
      </c>
      <c r="B63" s="3" t="s">
        <v>9</v>
      </c>
      <c r="C63" s="3" t="s">
        <v>10</v>
      </c>
      <c r="D63" s="3" t="s">
        <v>19</v>
      </c>
      <c r="E63" s="3" t="s">
        <v>17</v>
      </c>
      <c r="F63" s="3" t="s">
        <v>11</v>
      </c>
      <c r="G63" s="3" t="s">
        <v>14</v>
      </c>
      <c r="H63" s="3" t="s">
        <v>15</v>
      </c>
      <c r="I63" s="3" t="s">
        <v>16</v>
      </c>
      <c r="J63" s="3">
        <f t="shared" si="0"/>
        <v>3930</v>
      </c>
    </row>
    <row r="64" spans="1:10">
      <c r="A64" s="3">
        <v>63</v>
      </c>
      <c r="B64" s="3" t="s">
        <v>9</v>
      </c>
      <c r="C64" s="3" t="s">
        <v>10</v>
      </c>
      <c r="D64" s="3" t="s">
        <v>19</v>
      </c>
      <c r="E64" s="3" t="s">
        <v>17</v>
      </c>
      <c r="F64" s="3" t="s">
        <v>13</v>
      </c>
      <c r="G64" s="3" t="s">
        <v>14</v>
      </c>
      <c r="H64" s="3" t="s">
        <v>15</v>
      </c>
      <c r="I64" s="3" t="s">
        <v>16</v>
      </c>
      <c r="J64" s="3">
        <f t="shared" si="0"/>
        <v>3802</v>
      </c>
    </row>
    <row r="65" spans="1:10">
      <c r="A65" s="3">
        <v>64</v>
      </c>
      <c r="B65" s="3" t="s">
        <v>9</v>
      </c>
      <c r="C65" s="3" t="s">
        <v>14</v>
      </c>
      <c r="D65" s="3" t="s">
        <v>19</v>
      </c>
      <c r="E65" s="3" t="s">
        <v>17</v>
      </c>
      <c r="F65" s="3" t="s">
        <v>11</v>
      </c>
      <c r="G65" s="3" t="s">
        <v>13</v>
      </c>
      <c r="H65" s="3" t="s">
        <v>15</v>
      </c>
      <c r="I65" s="3" t="s">
        <v>16</v>
      </c>
      <c r="J65" s="3">
        <f t="shared" si="0"/>
        <v>3546</v>
      </c>
    </row>
    <row r="66" spans="1:10">
      <c r="A66" s="3">
        <v>65</v>
      </c>
      <c r="B66" s="3" t="s">
        <v>9</v>
      </c>
      <c r="C66" s="3" t="s">
        <v>10</v>
      </c>
      <c r="D66" s="3" t="s">
        <v>19</v>
      </c>
      <c r="E66" s="3" t="s">
        <v>17</v>
      </c>
      <c r="F66" s="3" t="s">
        <v>13</v>
      </c>
      <c r="G66" s="3" t="s">
        <v>14</v>
      </c>
      <c r="H66" s="3" t="s">
        <v>15</v>
      </c>
      <c r="I66" s="3" t="s">
        <v>11</v>
      </c>
      <c r="J66" s="3">
        <f t="shared" ref="J66:J129" si="1">SUMPRODUCT(2^(CODE(RIGHT(B66:I66,1))-65))</f>
        <v>3034</v>
      </c>
    </row>
    <row r="67" spans="1:10">
      <c r="A67" s="3">
        <v>66</v>
      </c>
      <c r="B67" s="3" t="s">
        <v>9</v>
      </c>
      <c r="C67" s="3" t="s">
        <v>10</v>
      </c>
      <c r="D67" s="3" t="s">
        <v>19</v>
      </c>
      <c r="E67" s="3" t="s">
        <v>17</v>
      </c>
      <c r="F67" s="3" t="s">
        <v>13</v>
      </c>
      <c r="G67" s="3" t="s">
        <v>14</v>
      </c>
      <c r="H67" s="3" t="s">
        <v>11</v>
      </c>
      <c r="I67" s="3" t="s">
        <v>16</v>
      </c>
      <c r="J67" s="3">
        <f t="shared" si="1"/>
        <v>2010</v>
      </c>
    </row>
    <row r="68" spans="1:10">
      <c r="A68" s="3">
        <v>67</v>
      </c>
      <c r="B68" s="3" t="s">
        <v>9</v>
      </c>
      <c r="C68" s="3" t="s">
        <v>10</v>
      </c>
      <c r="D68" s="3" t="s">
        <v>19</v>
      </c>
      <c r="E68" s="3" t="s">
        <v>17</v>
      </c>
      <c r="F68" s="3" t="s">
        <v>11</v>
      </c>
      <c r="G68" s="3" t="s">
        <v>12</v>
      </c>
      <c r="H68" s="3" t="s">
        <v>15</v>
      </c>
      <c r="I68" s="3" t="s">
        <v>16</v>
      </c>
      <c r="J68" s="3">
        <f t="shared" si="1"/>
        <v>3898</v>
      </c>
    </row>
    <row r="69" spans="1:10">
      <c r="A69" s="3">
        <v>68</v>
      </c>
      <c r="B69" s="3" t="s">
        <v>9</v>
      </c>
      <c r="C69" s="3" t="s">
        <v>10</v>
      </c>
      <c r="D69" s="3" t="s">
        <v>19</v>
      </c>
      <c r="E69" s="3" t="s">
        <v>17</v>
      </c>
      <c r="F69" s="3" t="s">
        <v>13</v>
      </c>
      <c r="G69" s="3" t="s">
        <v>12</v>
      </c>
      <c r="H69" s="3" t="s">
        <v>15</v>
      </c>
      <c r="I69" s="3" t="s">
        <v>16</v>
      </c>
      <c r="J69" s="3">
        <f t="shared" si="1"/>
        <v>3770</v>
      </c>
    </row>
    <row r="70" spans="1:10">
      <c r="A70" s="3">
        <v>69</v>
      </c>
      <c r="B70" s="3" t="s">
        <v>9</v>
      </c>
      <c r="C70" s="3" t="s">
        <v>11</v>
      </c>
      <c r="D70" s="3" t="s">
        <v>19</v>
      </c>
      <c r="E70" s="3" t="s">
        <v>17</v>
      </c>
      <c r="F70" s="3" t="s">
        <v>13</v>
      </c>
      <c r="G70" s="3" t="s">
        <v>12</v>
      </c>
      <c r="H70" s="3" t="s">
        <v>15</v>
      </c>
      <c r="I70" s="3" t="s">
        <v>16</v>
      </c>
      <c r="J70" s="3">
        <f t="shared" si="1"/>
        <v>3514</v>
      </c>
    </row>
    <row r="71" spans="1:10">
      <c r="A71" s="3">
        <v>70</v>
      </c>
      <c r="B71" s="3" t="s">
        <v>9</v>
      </c>
      <c r="C71" s="3" t="s">
        <v>10</v>
      </c>
      <c r="D71" s="3" t="s">
        <v>19</v>
      </c>
      <c r="E71" s="3" t="s">
        <v>17</v>
      </c>
      <c r="F71" s="3" t="s">
        <v>13</v>
      </c>
      <c r="G71" s="3" t="s">
        <v>12</v>
      </c>
      <c r="H71" s="3" t="s">
        <v>15</v>
      </c>
      <c r="I71" s="3" t="s">
        <v>11</v>
      </c>
      <c r="J71" s="3">
        <f t="shared" si="1"/>
        <v>3002</v>
      </c>
    </row>
    <row r="72" spans="1:10">
      <c r="A72" s="3">
        <v>71</v>
      </c>
      <c r="B72" s="3" t="s">
        <v>9</v>
      </c>
      <c r="C72" s="3" t="s">
        <v>10</v>
      </c>
      <c r="D72" s="3" t="s">
        <v>19</v>
      </c>
      <c r="E72" s="3" t="s">
        <v>17</v>
      </c>
      <c r="F72" s="3" t="s">
        <v>13</v>
      </c>
      <c r="G72" s="3" t="s">
        <v>12</v>
      </c>
      <c r="H72" s="3" t="s">
        <v>11</v>
      </c>
      <c r="I72" s="3" t="s">
        <v>16</v>
      </c>
      <c r="J72" s="3">
        <f t="shared" si="1"/>
        <v>1978</v>
      </c>
    </row>
    <row r="73" spans="1:10">
      <c r="A73" s="3">
        <v>72</v>
      </c>
      <c r="B73" s="3" t="s">
        <v>9</v>
      </c>
      <c r="C73" s="3" t="s">
        <v>14</v>
      </c>
      <c r="D73" s="3" t="s">
        <v>19</v>
      </c>
      <c r="E73" s="3" t="s">
        <v>17</v>
      </c>
      <c r="F73" s="3" t="s">
        <v>10</v>
      </c>
      <c r="G73" s="3" t="s">
        <v>12</v>
      </c>
      <c r="H73" s="3" t="s">
        <v>15</v>
      </c>
      <c r="I73" s="3" t="s">
        <v>16</v>
      </c>
      <c r="J73" s="3">
        <f t="shared" si="1"/>
        <v>3706</v>
      </c>
    </row>
    <row r="74" spans="1:10">
      <c r="A74" s="3">
        <v>73</v>
      </c>
      <c r="B74" s="3" t="s">
        <v>9</v>
      </c>
      <c r="C74" s="3" t="s">
        <v>14</v>
      </c>
      <c r="D74" s="3" t="s">
        <v>19</v>
      </c>
      <c r="E74" s="3" t="s">
        <v>17</v>
      </c>
      <c r="F74" s="3" t="s">
        <v>11</v>
      </c>
      <c r="G74" s="3" t="s">
        <v>12</v>
      </c>
      <c r="H74" s="3" t="s">
        <v>15</v>
      </c>
      <c r="I74" s="3" t="s">
        <v>16</v>
      </c>
      <c r="J74" s="3">
        <f t="shared" si="1"/>
        <v>3450</v>
      </c>
    </row>
    <row r="75" spans="1:10">
      <c r="A75" s="3">
        <v>74</v>
      </c>
      <c r="B75" s="3" t="s">
        <v>9</v>
      </c>
      <c r="C75" s="3" t="s">
        <v>14</v>
      </c>
      <c r="D75" s="3" t="s">
        <v>19</v>
      </c>
      <c r="E75" s="3" t="s">
        <v>17</v>
      </c>
      <c r="F75" s="3" t="s">
        <v>10</v>
      </c>
      <c r="G75" s="3" t="s">
        <v>12</v>
      </c>
      <c r="H75" s="3" t="s">
        <v>15</v>
      </c>
      <c r="I75" s="3" t="s">
        <v>11</v>
      </c>
      <c r="J75" s="3">
        <f t="shared" si="1"/>
        <v>2938</v>
      </c>
    </row>
    <row r="76" spans="1:10">
      <c r="A76" s="3">
        <v>75</v>
      </c>
      <c r="B76" s="3" t="s">
        <v>9</v>
      </c>
      <c r="C76" s="3" t="s">
        <v>14</v>
      </c>
      <c r="D76" s="3" t="s">
        <v>19</v>
      </c>
      <c r="E76" s="3" t="s">
        <v>17</v>
      </c>
      <c r="F76" s="3" t="s">
        <v>10</v>
      </c>
      <c r="G76" s="3" t="s">
        <v>12</v>
      </c>
      <c r="H76" s="3" t="s">
        <v>11</v>
      </c>
      <c r="I76" s="3" t="s">
        <v>16</v>
      </c>
      <c r="J76" s="3">
        <f t="shared" si="1"/>
        <v>1914</v>
      </c>
    </row>
    <row r="77" spans="1:10">
      <c r="A77" s="3">
        <v>76</v>
      </c>
      <c r="B77" s="3" t="s">
        <v>9</v>
      </c>
      <c r="C77" s="3" t="s">
        <v>14</v>
      </c>
      <c r="D77" s="3" t="s">
        <v>19</v>
      </c>
      <c r="E77" s="3" t="s">
        <v>17</v>
      </c>
      <c r="F77" s="3" t="s">
        <v>13</v>
      </c>
      <c r="G77" s="3" t="s">
        <v>12</v>
      </c>
      <c r="H77" s="3" t="s">
        <v>15</v>
      </c>
      <c r="I77" s="3" t="s">
        <v>16</v>
      </c>
      <c r="J77" s="3">
        <f t="shared" si="1"/>
        <v>3322</v>
      </c>
    </row>
    <row r="78" spans="1:10">
      <c r="A78" s="3">
        <v>77</v>
      </c>
      <c r="B78" s="3" t="s">
        <v>13</v>
      </c>
      <c r="C78" s="3" t="s">
        <v>14</v>
      </c>
      <c r="D78" s="3" t="s">
        <v>19</v>
      </c>
      <c r="E78" s="3" t="s">
        <v>17</v>
      </c>
      <c r="F78" s="3" t="s">
        <v>10</v>
      </c>
      <c r="G78" s="3" t="s">
        <v>12</v>
      </c>
      <c r="H78" s="3" t="s">
        <v>15</v>
      </c>
      <c r="I78" s="3" t="s">
        <v>9</v>
      </c>
      <c r="J78" s="3">
        <f t="shared" si="1"/>
        <v>2810</v>
      </c>
    </row>
    <row r="79" spans="1:10">
      <c r="A79" s="3">
        <v>78</v>
      </c>
      <c r="B79" s="3" t="s">
        <v>13</v>
      </c>
      <c r="C79" s="3" t="s">
        <v>14</v>
      </c>
      <c r="D79" s="3" t="s">
        <v>19</v>
      </c>
      <c r="E79" s="3" t="s">
        <v>17</v>
      </c>
      <c r="F79" s="3" t="s">
        <v>10</v>
      </c>
      <c r="G79" s="3" t="s">
        <v>12</v>
      </c>
      <c r="H79" s="3" t="s">
        <v>9</v>
      </c>
      <c r="I79" s="3" t="s">
        <v>16</v>
      </c>
      <c r="J79" s="3">
        <f t="shared" si="1"/>
        <v>1786</v>
      </c>
    </row>
    <row r="80" spans="1:10">
      <c r="A80" s="3">
        <v>79</v>
      </c>
      <c r="B80" s="3" t="s">
        <v>9</v>
      </c>
      <c r="C80" s="3" t="s">
        <v>14</v>
      </c>
      <c r="D80" s="3" t="s">
        <v>19</v>
      </c>
      <c r="E80" s="3" t="s">
        <v>17</v>
      </c>
      <c r="F80" s="3" t="s">
        <v>13</v>
      </c>
      <c r="G80" s="3" t="s">
        <v>12</v>
      </c>
      <c r="H80" s="3" t="s">
        <v>15</v>
      </c>
      <c r="I80" s="3" t="s">
        <v>11</v>
      </c>
      <c r="J80" s="3">
        <f t="shared" si="1"/>
        <v>2554</v>
      </c>
    </row>
    <row r="81" spans="1:10">
      <c r="A81" s="3">
        <v>80</v>
      </c>
      <c r="B81" s="3" t="s">
        <v>9</v>
      </c>
      <c r="C81" s="3" t="s">
        <v>14</v>
      </c>
      <c r="D81" s="3" t="s">
        <v>19</v>
      </c>
      <c r="E81" s="3" t="s">
        <v>17</v>
      </c>
      <c r="F81" s="3" t="s">
        <v>13</v>
      </c>
      <c r="G81" s="3" t="s">
        <v>12</v>
      </c>
      <c r="H81" s="3" t="s">
        <v>11</v>
      </c>
      <c r="I81" s="3" t="s">
        <v>16</v>
      </c>
      <c r="J81" s="3">
        <f t="shared" si="1"/>
        <v>1530</v>
      </c>
    </row>
    <row r="82" spans="1:10">
      <c r="A82" s="3">
        <v>81</v>
      </c>
      <c r="B82" s="3" t="s">
        <v>13</v>
      </c>
      <c r="C82" s="3" t="s">
        <v>14</v>
      </c>
      <c r="D82" s="3" t="s">
        <v>19</v>
      </c>
      <c r="E82" s="3" t="s">
        <v>17</v>
      </c>
      <c r="F82" s="3" t="s">
        <v>10</v>
      </c>
      <c r="G82" s="3" t="s">
        <v>12</v>
      </c>
      <c r="H82" s="3" t="s">
        <v>9</v>
      </c>
      <c r="I82" s="3" t="s">
        <v>11</v>
      </c>
      <c r="J82" s="3">
        <f t="shared" si="1"/>
        <v>1018</v>
      </c>
    </row>
    <row r="83" spans="1:10">
      <c r="A83" s="3">
        <v>82</v>
      </c>
      <c r="B83" s="3" t="s">
        <v>13</v>
      </c>
      <c r="C83" s="3" t="s">
        <v>10</v>
      </c>
      <c r="D83" s="3" t="s">
        <v>19</v>
      </c>
      <c r="E83" s="3" t="s">
        <v>18</v>
      </c>
      <c r="F83" s="3" t="s">
        <v>11</v>
      </c>
      <c r="G83" s="3" t="s">
        <v>14</v>
      </c>
      <c r="H83" s="3" t="s">
        <v>15</v>
      </c>
      <c r="I83" s="3" t="s">
        <v>16</v>
      </c>
      <c r="J83" s="3">
        <f t="shared" si="1"/>
        <v>4038</v>
      </c>
    </row>
    <row r="84" spans="1:10">
      <c r="A84" s="3">
        <v>83</v>
      </c>
      <c r="B84" s="3" t="s">
        <v>13</v>
      </c>
      <c r="C84" s="3" t="s">
        <v>10</v>
      </c>
      <c r="D84" s="3" t="s">
        <v>19</v>
      </c>
      <c r="E84" s="3" t="s">
        <v>18</v>
      </c>
      <c r="F84" s="3" t="s">
        <v>11</v>
      </c>
      <c r="G84" s="3" t="s">
        <v>12</v>
      </c>
      <c r="H84" s="3" t="s">
        <v>15</v>
      </c>
      <c r="I84" s="3" t="s">
        <v>16</v>
      </c>
      <c r="J84" s="3">
        <f t="shared" si="1"/>
        <v>4006</v>
      </c>
    </row>
    <row r="85" spans="1:10">
      <c r="A85" s="3">
        <v>84</v>
      </c>
      <c r="B85" s="3" t="s">
        <v>11</v>
      </c>
      <c r="C85" s="3" t="s">
        <v>14</v>
      </c>
      <c r="D85" s="3" t="s">
        <v>19</v>
      </c>
      <c r="E85" s="3" t="s">
        <v>18</v>
      </c>
      <c r="F85" s="3" t="s">
        <v>10</v>
      </c>
      <c r="G85" s="3" t="s">
        <v>12</v>
      </c>
      <c r="H85" s="3" t="s">
        <v>15</v>
      </c>
      <c r="I85" s="3" t="s">
        <v>16</v>
      </c>
      <c r="J85" s="3">
        <f t="shared" si="1"/>
        <v>3942</v>
      </c>
    </row>
    <row r="86" spans="1:10">
      <c r="A86" s="3">
        <v>85</v>
      </c>
      <c r="B86" s="3" t="s">
        <v>13</v>
      </c>
      <c r="C86" s="3" t="s">
        <v>14</v>
      </c>
      <c r="D86" s="3" t="s">
        <v>19</v>
      </c>
      <c r="E86" s="3" t="s">
        <v>18</v>
      </c>
      <c r="F86" s="3" t="s">
        <v>10</v>
      </c>
      <c r="G86" s="3" t="s">
        <v>12</v>
      </c>
      <c r="H86" s="3" t="s">
        <v>15</v>
      </c>
      <c r="I86" s="3" t="s">
        <v>16</v>
      </c>
      <c r="J86" s="3">
        <f t="shared" si="1"/>
        <v>3814</v>
      </c>
    </row>
    <row r="87" spans="1:10">
      <c r="A87" s="3">
        <v>86</v>
      </c>
      <c r="B87" s="3" t="s">
        <v>13</v>
      </c>
      <c r="C87" s="3" t="s">
        <v>14</v>
      </c>
      <c r="D87" s="3" t="s">
        <v>19</v>
      </c>
      <c r="E87" s="3" t="s">
        <v>18</v>
      </c>
      <c r="F87" s="3" t="s">
        <v>11</v>
      </c>
      <c r="G87" s="3" t="s">
        <v>12</v>
      </c>
      <c r="H87" s="3" t="s">
        <v>15</v>
      </c>
      <c r="I87" s="3" t="s">
        <v>16</v>
      </c>
      <c r="J87" s="3">
        <f t="shared" si="1"/>
        <v>3558</v>
      </c>
    </row>
    <row r="88" spans="1:10">
      <c r="A88" s="3">
        <v>87</v>
      </c>
      <c r="B88" s="3" t="s">
        <v>13</v>
      </c>
      <c r="C88" s="3" t="s">
        <v>14</v>
      </c>
      <c r="D88" s="3" t="s">
        <v>19</v>
      </c>
      <c r="E88" s="3" t="s">
        <v>18</v>
      </c>
      <c r="F88" s="3" t="s">
        <v>10</v>
      </c>
      <c r="G88" s="3" t="s">
        <v>12</v>
      </c>
      <c r="H88" s="3" t="s">
        <v>15</v>
      </c>
      <c r="I88" s="3" t="s">
        <v>11</v>
      </c>
      <c r="J88" s="3">
        <f t="shared" si="1"/>
        <v>3046</v>
      </c>
    </row>
    <row r="89" spans="1:10">
      <c r="A89" s="3">
        <v>88</v>
      </c>
      <c r="B89" s="3" t="s">
        <v>13</v>
      </c>
      <c r="C89" s="3" t="s">
        <v>14</v>
      </c>
      <c r="D89" s="3" t="s">
        <v>19</v>
      </c>
      <c r="E89" s="3" t="s">
        <v>18</v>
      </c>
      <c r="F89" s="3" t="s">
        <v>10</v>
      </c>
      <c r="G89" s="3" t="s">
        <v>12</v>
      </c>
      <c r="H89" s="3" t="s">
        <v>11</v>
      </c>
      <c r="I89" s="3" t="s">
        <v>16</v>
      </c>
      <c r="J89" s="3">
        <f t="shared" si="1"/>
        <v>2022</v>
      </c>
    </row>
    <row r="90" spans="1:10">
      <c r="A90" s="3">
        <v>89</v>
      </c>
      <c r="B90" s="3" t="s">
        <v>9</v>
      </c>
      <c r="C90" s="3" t="s">
        <v>10</v>
      </c>
      <c r="D90" s="3" t="s">
        <v>19</v>
      </c>
      <c r="E90" s="3" t="s">
        <v>18</v>
      </c>
      <c r="F90" s="3" t="s">
        <v>11</v>
      </c>
      <c r="G90" s="3" t="s">
        <v>13</v>
      </c>
      <c r="H90" s="3" t="s">
        <v>15</v>
      </c>
      <c r="I90" s="3" t="s">
        <v>16</v>
      </c>
      <c r="J90" s="3">
        <f t="shared" si="1"/>
        <v>3990</v>
      </c>
    </row>
    <row r="91" spans="1:10">
      <c r="A91" s="3">
        <v>90</v>
      </c>
      <c r="B91" s="3" t="s">
        <v>9</v>
      </c>
      <c r="C91" s="3" t="s">
        <v>10</v>
      </c>
      <c r="D91" s="3" t="s">
        <v>19</v>
      </c>
      <c r="E91" s="3" t="s">
        <v>18</v>
      </c>
      <c r="F91" s="3" t="s">
        <v>11</v>
      </c>
      <c r="G91" s="3" t="s">
        <v>14</v>
      </c>
      <c r="H91" s="3" t="s">
        <v>15</v>
      </c>
      <c r="I91" s="3" t="s">
        <v>16</v>
      </c>
      <c r="J91" s="3">
        <f t="shared" si="1"/>
        <v>3926</v>
      </c>
    </row>
    <row r="92" spans="1:10">
      <c r="A92" s="3">
        <v>91</v>
      </c>
      <c r="B92" s="3" t="s">
        <v>9</v>
      </c>
      <c r="C92" s="3" t="s">
        <v>10</v>
      </c>
      <c r="D92" s="3" t="s">
        <v>19</v>
      </c>
      <c r="E92" s="3" t="s">
        <v>18</v>
      </c>
      <c r="F92" s="3" t="s">
        <v>13</v>
      </c>
      <c r="G92" s="3" t="s">
        <v>14</v>
      </c>
      <c r="H92" s="3" t="s">
        <v>15</v>
      </c>
      <c r="I92" s="3" t="s">
        <v>16</v>
      </c>
      <c r="J92" s="3">
        <f t="shared" si="1"/>
        <v>3798</v>
      </c>
    </row>
    <row r="93" spans="1:10">
      <c r="A93" s="3">
        <v>92</v>
      </c>
      <c r="B93" s="3" t="s">
        <v>9</v>
      </c>
      <c r="C93" s="3" t="s">
        <v>14</v>
      </c>
      <c r="D93" s="3" t="s">
        <v>19</v>
      </c>
      <c r="E93" s="3" t="s">
        <v>18</v>
      </c>
      <c r="F93" s="3" t="s">
        <v>11</v>
      </c>
      <c r="G93" s="3" t="s">
        <v>13</v>
      </c>
      <c r="H93" s="3" t="s">
        <v>15</v>
      </c>
      <c r="I93" s="3" t="s">
        <v>16</v>
      </c>
      <c r="J93" s="3">
        <f t="shared" si="1"/>
        <v>3542</v>
      </c>
    </row>
    <row r="94" spans="1:10">
      <c r="A94" s="3">
        <v>93</v>
      </c>
      <c r="B94" s="3" t="s">
        <v>9</v>
      </c>
      <c r="C94" s="3" t="s">
        <v>10</v>
      </c>
      <c r="D94" s="3" t="s">
        <v>19</v>
      </c>
      <c r="E94" s="3" t="s">
        <v>18</v>
      </c>
      <c r="F94" s="3" t="s">
        <v>13</v>
      </c>
      <c r="G94" s="3" t="s">
        <v>14</v>
      </c>
      <c r="H94" s="3" t="s">
        <v>15</v>
      </c>
      <c r="I94" s="3" t="s">
        <v>11</v>
      </c>
      <c r="J94" s="3">
        <f t="shared" si="1"/>
        <v>3030</v>
      </c>
    </row>
    <row r="95" spans="1:10">
      <c r="A95" s="3">
        <v>94</v>
      </c>
      <c r="B95" s="3" t="s">
        <v>9</v>
      </c>
      <c r="C95" s="3" t="s">
        <v>10</v>
      </c>
      <c r="D95" s="3" t="s">
        <v>19</v>
      </c>
      <c r="E95" s="3" t="s">
        <v>18</v>
      </c>
      <c r="F95" s="3" t="s">
        <v>13</v>
      </c>
      <c r="G95" s="3" t="s">
        <v>14</v>
      </c>
      <c r="H95" s="3" t="s">
        <v>11</v>
      </c>
      <c r="I95" s="3" t="s">
        <v>16</v>
      </c>
      <c r="J95" s="3">
        <f t="shared" si="1"/>
        <v>2006</v>
      </c>
    </row>
    <row r="96" spans="1:10">
      <c r="A96" s="3">
        <v>95</v>
      </c>
      <c r="B96" s="3" t="s">
        <v>9</v>
      </c>
      <c r="C96" s="3" t="s">
        <v>10</v>
      </c>
      <c r="D96" s="3" t="s">
        <v>19</v>
      </c>
      <c r="E96" s="3" t="s">
        <v>18</v>
      </c>
      <c r="F96" s="3" t="s">
        <v>11</v>
      </c>
      <c r="G96" s="3" t="s">
        <v>12</v>
      </c>
      <c r="H96" s="3" t="s">
        <v>15</v>
      </c>
      <c r="I96" s="3" t="s">
        <v>16</v>
      </c>
      <c r="J96" s="3">
        <f t="shared" si="1"/>
        <v>3894</v>
      </c>
    </row>
    <row r="97" spans="1:10">
      <c r="A97" s="3">
        <v>96</v>
      </c>
      <c r="B97" s="3" t="s">
        <v>9</v>
      </c>
      <c r="C97" s="3" t="s">
        <v>10</v>
      </c>
      <c r="D97" s="3" t="s">
        <v>19</v>
      </c>
      <c r="E97" s="3" t="s">
        <v>18</v>
      </c>
      <c r="F97" s="3" t="s">
        <v>13</v>
      </c>
      <c r="G97" s="3" t="s">
        <v>12</v>
      </c>
      <c r="H97" s="3" t="s">
        <v>15</v>
      </c>
      <c r="I97" s="3" t="s">
        <v>16</v>
      </c>
      <c r="J97" s="3">
        <f t="shared" si="1"/>
        <v>3766</v>
      </c>
    </row>
    <row r="98" spans="1:10">
      <c r="A98" s="3">
        <v>97</v>
      </c>
      <c r="B98" s="3" t="s">
        <v>9</v>
      </c>
      <c r="C98" s="3" t="s">
        <v>11</v>
      </c>
      <c r="D98" s="3" t="s">
        <v>19</v>
      </c>
      <c r="E98" s="3" t="s">
        <v>18</v>
      </c>
      <c r="F98" s="3" t="s">
        <v>13</v>
      </c>
      <c r="G98" s="3" t="s">
        <v>12</v>
      </c>
      <c r="H98" s="3" t="s">
        <v>15</v>
      </c>
      <c r="I98" s="3" t="s">
        <v>16</v>
      </c>
      <c r="J98" s="3">
        <f t="shared" si="1"/>
        <v>3510</v>
      </c>
    </row>
    <row r="99" spans="1:10">
      <c r="A99" s="3">
        <v>98</v>
      </c>
      <c r="B99" s="3" t="s">
        <v>9</v>
      </c>
      <c r="C99" s="3" t="s">
        <v>10</v>
      </c>
      <c r="D99" s="3" t="s">
        <v>19</v>
      </c>
      <c r="E99" s="3" t="s">
        <v>18</v>
      </c>
      <c r="F99" s="3" t="s">
        <v>13</v>
      </c>
      <c r="G99" s="3" t="s">
        <v>12</v>
      </c>
      <c r="H99" s="3" t="s">
        <v>15</v>
      </c>
      <c r="I99" s="3" t="s">
        <v>11</v>
      </c>
      <c r="J99" s="3">
        <f t="shared" si="1"/>
        <v>2998</v>
      </c>
    </row>
    <row r="100" spans="1:10">
      <c r="A100" s="3">
        <v>99</v>
      </c>
      <c r="B100" s="3" t="s">
        <v>9</v>
      </c>
      <c r="C100" s="3" t="s">
        <v>10</v>
      </c>
      <c r="D100" s="3" t="s">
        <v>19</v>
      </c>
      <c r="E100" s="3" t="s">
        <v>18</v>
      </c>
      <c r="F100" s="3" t="s">
        <v>13</v>
      </c>
      <c r="G100" s="3" t="s">
        <v>12</v>
      </c>
      <c r="H100" s="3" t="s">
        <v>11</v>
      </c>
      <c r="I100" s="3" t="s">
        <v>16</v>
      </c>
      <c r="J100" s="3">
        <f t="shared" si="1"/>
        <v>1974</v>
      </c>
    </row>
    <row r="101" spans="1:10">
      <c r="A101" s="3">
        <v>100</v>
      </c>
      <c r="B101" s="3" t="s">
        <v>9</v>
      </c>
      <c r="C101" s="3" t="s">
        <v>14</v>
      </c>
      <c r="D101" s="3" t="s">
        <v>19</v>
      </c>
      <c r="E101" s="3" t="s">
        <v>18</v>
      </c>
      <c r="F101" s="3" t="s">
        <v>10</v>
      </c>
      <c r="G101" s="3" t="s">
        <v>12</v>
      </c>
      <c r="H101" s="3" t="s">
        <v>15</v>
      </c>
      <c r="I101" s="3" t="s">
        <v>16</v>
      </c>
      <c r="J101" s="3">
        <f t="shared" si="1"/>
        <v>3702</v>
      </c>
    </row>
    <row r="102" spans="1:10">
      <c r="A102" s="3">
        <v>101</v>
      </c>
      <c r="B102" s="3" t="s">
        <v>9</v>
      </c>
      <c r="C102" s="3" t="s">
        <v>14</v>
      </c>
      <c r="D102" s="3" t="s">
        <v>19</v>
      </c>
      <c r="E102" s="3" t="s">
        <v>18</v>
      </c>
      <c r="F102" s="3" t="s">
        <v>11</v>
      </c>
      <c r="G102" s="3" t="s">
        <v>12</v>
      </c>
      <c r="H102" s="3" t="s">
        <v>15</v>
      </c>
      <c r="I102" s="3" t="s">
        <v>16</v>
      </c>
      <c r="J102" s="3">
        <f t="shared" si="1"/>
        <v>3446</v>
      </c>
    </row>
    <row r="103" spans="1:10">
      <c r="A103" s="3">
        <v>102</v>
      </c>
      <c r="B103" s="3" t="s">
        <v>9</v>
      </c>
      <c r="C103" s="3" t="s">
        <v>14</v>
      </c>
      <c r="D103" s="3" t="s">
        <v>19</v>
      </c>
      <c r="E103" s="3" t="s">
        <v>18</v>
      </c>
      <c r="F103" s="3" t="s">
        <v>10</v>
      </c>
      <c r="G103" s="3" t="s">
        <v>12</v>
      </c>
      <c r="H103" s="3" t="s">
        <v>15</v>
      </c>
      <c r="I103" s="3" t="s">
        <v>11</v>
      </c>
      <c r="J103" s="3">
        <f t="shared" si="1"/>
        <v>2934</v>
      </c>
    </row>
    <row r="104" spans="1:10">
      <c r="A104" s="3">
        <v>103</v>
      </c>
      <c r="B104" s="3" t="s">
        <v>9</v>
      </c>
      <c r="C104" s="3" t="s">
        <v>14</v>
      </c>
      <c r="D104" s="3" t="s">
        <v>19</v>
      </c>
      <c r="E104" s="3" t="s">
        <v>18</v>
      </c>
      <c r="F104" s="3" t="s">
        <v>10</v>
      </c>
      <c r="G104" s="3" t="s">
        <v>12</v>
      </c>
      <c r="H104" s="3" t="s">
        <v>11</v>
      </c>
      <c r="I104" s="3" t="s">
        <v>16</v>
      </c>
      <c r="J104" s="3">
        <f t="shared" si="1"/>
        <v>1910</v>
      </c>
    </row>
    <row r="105" spans="1:10">
      <c r="A105" s="3">
        <v>104</v>
      </c>
      <c r="B105" s="3" t="s">
        <v>9</v>
      </c>
      <c r="C105" s="3" t="s">
        <v>14</v>
      </c>
      <c r="D105" s="3" t="s">
        <v>19</v>
      </c>
      <c r="E105" s="3" t="s">
        <v>18</v>
      </c>
      <c r="F105" s="3" t="s">
        <v>13</v>
      </c>
      <c r="G105" s="3" t="s">
        <v>12</v>
      </c>
      <c r="H105" s="3" t="s">
        <v>15</v>
      </c>
      <c r="I105" s="3" t="s">
        <v>16</v>
      </c>
      <c r="J105" s="3">
        <f t="shared" si="1"/>
        <v>3318</v>
      </c>
    </row>
    <row r="106" spans="1:10">
      <c r="A106" s="3">
        <v>105</v>
      </c>
      <c r="B106" s="3" t="s">
        <v>13</v>
      </c>
      <c r="C106" s="3" t="s">
        <v>14</v>
      </c>
      <c r="D106" s="3" t="s">
        <v>19</v>
      </c>
      <c r="E106" s="3" t="s">
        <v>18</v>
      </c>
      <c r="F106" s="3" t="s">
        <v>10</v>
      </c>
      <c r="G106" s="3" t="s">
        <v>12</v>
      </c>
      <c r="H106" s="3" t="s">
        <v>15</v>
      </c>
      <c r="I106" s="3" t="s">
        <v>9</v>
      </c>
      <c r="J106" s="3">
        <f t="shared" si="1"/>
        <v>2806</v>
      </c>
    </row>
    <row r="107" spans="1:10">
      <c r="A107" s="3">
        <v>106</v>
      </c>
      <c r="B107" s="3" t="s">
        <v>13</v>
      </c>
      <c r="C107" s="3" t="s">
        <v>14</v>
      </c>
      <c r="D107" s="3" t="s">
        <v>19</v>
      </c>
      <c r="E107" s="3" t="s">
        <v>18</v>
      </c>
      <c r="F107" s="3" t="s">
        <v>10</v>
      </c>
      <c r="G107" s="3" t="s">
        <v>12</v>
      </c>
      <c r="H107" s="3" t="s">
        <v>9</v>
      </c>
      <c r="I107" s="3" t="s">
        <v>16</v>
      </c>
      <c r="J107" s="3">
        <f t="shared" si="1"/>
        <v>1782</v>
      </c>
    </row>
    <row r="108" spans="1:10">
      <c r="A108" s="3">
        <v>107</v>
      </c>
      <c r="B108" s="3" t="s">
        <v>9</v>
      </c>
      <c r="C108" s="3" t="s">
        <v>14</v>
      </c>
      <c r="D108" s="3" t="s">
        <v>19</v>
      </c>
      <c r="E108" s="3" t="s">
        <v>18</v>
      </c>
      <c r="F108" s="3" t="s">
        <v>13</v>
      </c>
      <c r="G108" s="3" t="s">
        <v>12</v>
      </c>
      <c r="H108" s="3" t="s">
        <v>15</v>
      </c>
      <c r="I108" s="3" t="s">
        <v>11</v>
      </c>
      <c r="J108" s="3">
        <f t="shared" si="1"/>
        <v>2550</v>
      </c>
    </row>
    <row r="109" spans="1:10">
      <c r="A109" s="3">
        <v>108</v>
      </c>
      <c r="B109" s="3" t="s">
        <v>9</v>
      </c>
      <c r="C109" s="3" t="s">
        <v>14</v>
      </c>
      <c r="D109" s="3" t="s">
        <v>19</v>
      </c>
      <c r="E109" s="3" t="s">
        <v>18</v>
      </c>
      <c r="F109" s="3" t="s">
        <v>13</v>
      </c>
      <c r="G109" s="3" t="s">
        <v>12</v>
      </c>
      <c r="H109" s="3" t="s">
        <v>11</v>
      </c>
      <c r="I109" s="3" t="s">
        <v>16</v>
      </c>
      <c r="J109" s="3">
        <f t="shared" si="1"/>
        <v>1526</v>
      </c>
    </row>
    <row r="110" spans="1:10">
      <c r="A110" s="3">
        <v>109</v>
      </c>
      <c r="B110" s="3" t="s">
        <v>13</v>
      </c>
      <c r="C110" s="3" t="s">
        <v>14</v>
      </c>
      <c r="D110" s="3" t="s">
        <v>19</v>
      </c>
      <c r="E110" s="3" t="s">
        <v>18</v>
      </c>
      <c r="F110" s="3" t="s">
        <v>10</v>
      </c>
      <c r="G110" s="3" t="s">
        <v>12</v>
      </c>
      <c r="H110" s="3" t="s">
        <v>9</v>
      </c>
      <c r="I110" s="3" t="s">
        <v>11</v>
      </c>
      <c r="J110" s="3">
        <f t="shared" si="1"/>
        <v>1014</v>
      </c>
    </row>
    <row r="111" spans="1:10">
      <c r="A111" s="3">
        <v>110</v>
      </c>
      <c r="B111" s="3" t="s">
        <v>13</v>
      </c>
      <c r="C111" s="3" t="s">
        <v>10</v>
      </c>
      <c r="D111" s="3" t="s">
        <v>19</v>
      </c>
      <c r="E111" s="3" t="s">
        <v>18</v>
      </c>
      <c r="F111" s="3" t="s">
        <v>11</v>
      </c>
      <c r="G111" s="3" t="s">
        <v>17</v>
      </c>
      <c r="H111" s="3" t="s">
        <v>15</v>
      </c>
      <c r="I111" s="3" t="s">
        <v>16</v>
      </c>
      <c r="J111" s="3">
        <f t="shared" si="1"/>
        <v>3982</v>
      </c>
    </row>
    <row r="112" spans="1:10">
      <c r="A112" s="3">
        <v>111</v>
      </c>
      <c r="B112" s="3" t="s">
        <v>11</v>
      </c>
      <c r="C112" s="3" t="s">
        <v>14</v>
      </c>
      <c r="D112" s="3" t="s">
        <v>19</v>
      </c>
      <c r="E112" s="3" t="s">
        <v>18</v>
      </c>
      <c r="F112" s="3" t="s">
        <v>10</v>
      </c>
      <c r="G112" s="3" t="s">
        <v>17</v>
      </c>
      <c r="H112" s="3" t="s">
        <v>15</v>
      </c>
      <c r="I112" s="3" t="s">
        <v>16</v>
      </c>
      <c r="J112" s="3">
        <f t="shared" si="1"/>
        <v>3918</v>
      </c>
    </row>
    <row r="113" spans="1:10">
      <c r="A113" s="3">
        <v>112</v>
      </c>
      <c r="B113" s="3" t="s">
        <v>13</v>
      </c>
      <c r="C113" s="3" t="s">
        <v>14</v>
      </c>
      <c r="D113" s="3" t="s">
        <v>19</v>
      </c>
      <c r="E113" s="3" t="s">
        <v>18</v>
      </c>
      <c r="F113" s="3" t="s">
        <v>10</v>
      </c>
      <c r="G113" s="3" t="s">
        <v>17</v>
      </c>
      <c r="H113" s="3" t="s">
        <v>15</v>
      </c>
      <c r="I113" s="3" t="s">
        <v>16</v>
      </c>
      <c r="J113" s="3">
        <f t="shared" si="1"/>
        <v>3790</v>
      </c>
    </row>
    <row r="114" spans="1:10">
      <c r="A114" s="3">
        <v>113</v>
      </c>
      <c r="B114" s="3" t="s">
        <v>13</v>
      </c>
      <c r="C114" s="3" t="s">
        <v>14</v>
      </c>
      <c r="D114" s="3" t="s">
        <v>19</v>
      </c>
      <c r="E114" s="3" t="s">
        <v>18</v>
      </c>
      <c r="F114" s="3" t="s">
        <v>11</v>
      </c>
      <c r="G114" s="3" t="s">
        <v>17</v>
      </c>
      <c r="H114" s="3" t="s">
        <v>15</v>
      </c>
      <c r="I114" s="3" t="s">
        <v>16</v>
      </c>
      <c r="J114" s="3">
        <f t="shared" si="1"/>
        <v>3534</v>
      </c>
    </row>
    <row r="115" spans="1:10">
      <c r="A115" s="3">
        <v>114</v>
      </c>
      <c r="B115" s="3" t="s">
        <v>13</v>
      </c>
      <c r="C115" s="3" t="s">
        <v>14</v>
      </c>
      <c r="D115" s="3" t="s">
        <v>19</v>
      </c>
      <c r="E115" s="3" t="s">
        <v>18</v>
      </c>
      <c r="F115" s="3" t="s">
        <v>10</v>
      </c>
      <c r="G115" s="3" t="s">
        <v>17</v>
      </c>
      <c r="H115" s="3" t="s">
        <v>15</v>
      </c>
      <c r="I115" s="3" t="s">
        <v>11</v>
      </c>
      <c r="J115" s="3">
        <f t="shared" si="1"/>
        <v>3022</v>
      </c>
    </row>
    <row r="116" spans="1:10">
      <c r="A116" s="3">
        <v>115</v>
      </c>
      <c r="B116" s="3" t="s">
        <v>13</v>
      </c>
      <c r="C116" s="3" t="s">
        <v>14</v>
      </c>
      <c r="D116" s="3" t="s">
        <v>19</v>
      </c>
      <c r="E116" s="3" t="s">
        <v>18</v>
      </c>
      <c r="F116" s="3" t="s">
        <v>10</v>
      </c>
      <c r="G116" s="3" t="s">
        <v>17</v>
      </c>
      <c r="H116" s="3" t="s">
        <v>11</v>
      </c>
      <c r="I116" s="3" t="s">
        <v>16</v>
      </c>
      <c r="J116" s="3">
        <f t="shared" si="1"/>
        <v>1998</v>
      </c>
    </row>
    <row r="117" spans="1:10">
      <c r="A117" s="3">
        <v>116</v>
      </c>
      <c r="B117" s="3" t="s">
        <v>18</v>
      </c>
      <c r="C117" s="3" t="s">
        <v>10</v>
      </c>
      <c r="D117" s="3" t="s">
        <v>19</v>
      </c>
      <c r="E117" s="3" t="s">
        <v>17</v>
      </c>
      <c r="F117" s="3" t="s">
        <v>11</v>
      </c>
      <c r="G117" s="3" t="s">
        <v>12</v>
      </c>
      <c r="H117" s="3" t="s">
        <v>15</v>
      </c>
      <c r="I117" s="3" t="s">
        <v>16</v>
      </c>
      <c r="J117" s="3">
        <f t="shared" si="1"/>
        <v>3886</v>
      </c>
    </row>
    <row r="118" spans="1:10">
      <c r="A118" s="3">
        <v>117</v>
      </c>
      <c r="B118" s="3" t="s">
        <v>18</v>
      </c>
      <c r="C118" s="3" t="s">
        <v>10</v>
      </c>
      <c r="D118" s="3" t="s">
        <v>19</v>
      </c>
      <c r="E118" s="3" t="s">
        <v>17</v>
      </c>
      <c r="F118" s="3" t="s">
        <v>13</v>
      </c>
      <c r="G118" s="3" t="s">
        <v>12</v>
      </c>
      <c r="H118" s="3" t="s">
        <v>15</v>
      </c>
      <c r="I118" s="3" t="s">
        <v>16</v>
      </c>
      <c r="J118" s="3">
        <f t="shared" si="1"/>
        <v>3758</v>
      </c>
    </row>
    <row r="119" spans="1:10">
      <c r="A119" s="3">
        <v>118</v>
      </c>
      <c r="B119" s="3" t="s">
        <v>18</v>
      </c>
      <c r="C119" s="3" t="s">
        <v>11</v>
      </c>
      <c r="D119" s="3" t="s">
        <v>19</v>
      </c>
      <c r="E119" s="3" t="s">
        <v>17</v>
      </c>
      <c r="F119" s="3" t="s">
        <v>13</v>
      </c>
      <c r="G119" s="3" t="s">
        <v>12</v>
      </c>
      <c r="H119" s="3" t="s">
        <v>15</v>
      </c>
      <c r="I119" s="3" t="s">
        <v>16</v>
      </c>
      <c r="J119" s="3">
        <f t="shared" si="1"/>
        <v>3502</v>
      </c>
    </row>
    <row r="120" spans="1:10">
      <c r="A120" s="3">
        <v>119</v>
      </c>
      <c r="B120" s="3" t="s">
        <v>18</v>
      </c>
      <c r="C120" s="3" t="s">
        <v>10</v>
      </c>
      <c r="D120" s="3" t="s">
        <v>19</v>
      </c>
      <c r="E120" s="3" t="s">
        <v>17</v>
      </c>
      <c r="F120" s="3" t="s">
        <v>13</v>
      </c>
      <c r="G120" s="3" t="s">
        <v>12</v>
      </c>
      <c r="H120" s="3" t="s">
        <v>15</v>
      </c>
      <c r="I120" s="3" t="s">
        <v>11</v>
      </c>
      <c r="J120" s="3">
        <f t="shared" si="1"/>
        <v>2990</v>
      </c>
    </row>
    <row r="121" spans="1:10">
      <c r="A121" s="3">
        <v>120</v>
      </c>
      <c r="B121" s="3" t="s">
        <v>18</v>
      </c>
      <c r="C121" s="3" t="s">
        <v>10</v>
      </c>
      <c r="D121" s="3" t="s">
        <v>19</v>
      </c>
      <c r="E121" s="3" t="s">
        <v>17</v>
      </c>
      <c r="F121" s="3" t="s">
        <v>13</v>
      </c>
      <c r="G121" s="3" t="s">
        <v>12</v>
      </c>
      <c r="H121" s="3" t="s">
        <v>11</v>
      </c>
      <c r="I121" s="3" t="s">
        <v>16</v>
      </c>
      <c r="J121" s="3">
        <f t="shared" si="1"/>
        <v>1966</v>
      </c>
    </row>
    <row r="122" spans="1:10">
      <c r="A122" s="3">
        <v>121</v>
      </c>
      <c r="B122" s="3" t="s">
        <v>18</v>
      </c>
      <c r="C122" s="3" t="s">
        <v>14</v>
      </c>
      <c r="D122" s="3" t="s">
        <v>19</v>
      </c>
      <c r="E122" s="3" t="s">
        <v>17</v>
      </c>
      <c r="F122" s="3" t="s">
        <v>10</v>
      </c>
      <c r="G122" s="3" t="s">
        <v>12</v>
      </c>
      <c r="H122" s="3" t="s">
        <v>15</v>
      </c>
      <c r="I122" s="3" t="s">
        <v>16</v>
      </c>
      <c r="J122" s="3">
        <f t="shared" si="1"/>
        <v>3694</v>
      </c>
    </row>
    <row r="123" spans="1:10">
      <c r="A123" s="3">
        <v>122</v>
      </c>
      <c r="B123" s="3" t="s">
        <v>18</v>
      </c>
      <c r="C123" s="3" t="s">
        <v>14</v>
      </c>
      <c r="D123" s="3" t="s">
        <v>19</v>
      </c>
      <c r="E123" s="3" t="s">
        <v>17</v>
      </c>
      <c r="F123" s="3" t="s">
        <v>11</v>
      </c>
      <c r="G123" s="3" t="s">
        <v>12</v>
      </c>
      <c r="H123" s="3" t="s">
        <v>15</v>
      </c>
      <c r="I123" s="3" t="s">
        <v>16</v>
      </c>
      <c r="J123" s="3">
        <f t="shared" si="1"/>
        <v>3438</v>
      </c>
    </row>
    <row r="124" spans="1:10">
      <c r="A124" s="3">
        <v>123</v>
      </c>
      <c r="B124" s="3" t="s">
        <v>18</v>
      </c>
      <c r="C124" s="3" t="s">
        <v>14</v>
      </c>
      <c r="D124" s="3" t="s">
        <v>19</v>
      </c>
      <c r="E124" s="3" t="s">
        <v>17</v>
      </c>
      <c r="F124" s="3" t="s">
        <v>10</v>
      </c>
      <c r="G124" s="3" t="s">
        <v>12</v>
      </c>
      <c r="H124" s="3" t="s">
        <v>15</v>
      </c>
      <c r="I124" s="3" t="s">
        <v>11</v>
      </c>
      <c r="J124" s="3">
        <f t="shared" si="1"/>
        <v>2926</v>
      </c>
    </row>
    <row r="125" spans="1:10">
      <c r="A125" s="3">
        <v>124</v>
      </c>
      <c r="B125" s="3" t="s">
        <v>18</v>
      </c>
      <c r="C125" s="3" t="s">
        <v>14</v>
      </c>
      <c r="D125" s="3" t="s">
        <v>19</v>
      </c>
      <c r="E125" s="3" t="s">
        <v>17</v>
      </c>
      <c r="F125" s="3" t="s">
        <v>10</v>
      </c>
      <c r="G125" s="3" t="s">
        <v>12</v>
      </c>
      <c r="H125" s="3" t="s">
        <v>11</v>
      </c>
      <c r="I125" s="3" t="s">
        <v>16</v>
      </c>
      <c r="J125" s="3">
        <f t="shared" si="1"/>
        <v>1902</v>
      </c>
    </row>
    <row r="126" spans="1:10">
      <c r="A126" s="3">
        <v>125</v>
      </c>
      <c r="B126" s="3" t="s">
        <v>18</v>
      </c>
      <c r="C126" s="3" t="s">
        <v>14</v>
      </c>
      <c r="D126" s="3" t="s">
        <v>19</v>
      </c>
      <c r="E126" s="3" t="s">
        <v>17</v>
      </c>
      <c r="F126" s="3" t="s">
        <v>13</v>
      </c>
      <c r="G126" s="3" t="s">
        <v>12</v>
      </c>
      <c r="H126" s="3" t="s">
        <v>15</v>
      </c>
      <c r="I126" s="3" t="s">
        <v>16</v>
      </c>
      <c r="J126" s="3">
        <f t="shared" si="1"/>
        <v>3310</v>
      </c>
    </row>
    <row r="127" spans="1:10">
      <c r="A127" s="3">
        <v>126</v>
      </c>
      <c r="B127" s="3" t="s">
        <v>18</v>
      </c>
      <c r="C127" s="3" t="s">
        <v>14</v>
      </c>
      <c r="D127" s="3" t="s">
        <v>19</v>
      </c>
      <c r="E127" s="3" t="s">
        <v>17</v>
      </c>
      <c r="F127" s="3" t="s">
        <v>13</v>
      </c>
      <c r="G127" s="3" t="s">
        <v>12</v>
      </c>
      <c r="H127" s="3" t="s">
        <v>15</v>
      </c>
      <c r="I127" s="3" t="s">
        <v>10</v>
      </c>
      <c r="J127" s="3">
        <f t="shared" si="1"/>
        <v>2798</v>
      </c>
    </row>
    <row r="128" spans="1:10">
      <c r="A128" s="3">
        <v>127</v>
      </c>
      <c r="B128" s="3" t="s">
        <v>13</v>
      </c>
      <c r="C128" s="3" t="s">
        <v>14</v>
      </c>
      <c r="D128" s="3" t="s">
        <v>19</v>
      </c>
      <c r="E128" s="3" t="s">
        <v>18</v>
      </c>
      <c r="F128" s="3" t="s">
        <v>10</v>
      </c>
      <c r="G128" s="3" t="s">
        <v>12</v>
      </c>
      <c r="H128" s="3" t="s">
        <v>17</v>
      </c>
      <c r="I128" s="3" t="s">
        <v>16</v>
      </c>
      <c r="J128" s="3">
        <f t="shared" si="1"/>
        <v>1774</v>
      </c>
    </row>
    <row r="129" spans="1:10">
      <c r="A129" s="3">
        <v>128</v>
      </c>
      <c r="B129" s="3" t="s">
        <v>18</v>
      </c>
      <c r="C129" s="3" t="s">
        <v>14</v>
      </c>
      <c r="D129" s="3" t="s">
        <v>19</v>
      </c>
      <c r="E129" s="3" t="s">
        <v>17</v>
      </c>
      <c r="F129" s="3" t="s">
        <v>13</v>
      </c>
      <c r="G129" s="3" t="s">
        <v>12</v>
      </c>
      <c r="H129" s="3" t="s">
        <v>15</v>
      </c>
      <c r="I129" s="3" t="s">
        <v>11</v>
      </c>
      <c r="J129" s="3">
        <f t="shared" si="1"/>
        <v>2542</v>
      </c>
    </row>
    <row r="130" spans="1:10">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c r="A131" s="3">
        <v>130</v>
      </c>
      <c r="B131" s="3" t="s">
        <v>13</v>
      </c>
      <c r="C131" s="3" t="s">
        <v>14</v>
      </c>
      <c r="D131" s="3" t="s">
        <v>19</v>
      </c>
      <c r="E131" s="3" t="s">
        <v>18</v>
      </c>
      <c r="F131" s="3" t="s">
        <v>10</v>
      </c>
      <c r="G131" s="3" t="s">
        <v>12</v>
      </c>
      <c r="H131" s="3" t="s">
        <v>17</v>
      </c>
      <c r="I131" s="3" t="s">
        <v>11</v>
      </c>
      <c r="J131" s="3">
        <f t="shared" si="2"/>
        <v>1006</v>
      </c>
    </row>
    <row r="132" spans="1:10">
      <c r="A132" s="3">
        <v>131</v>
      </c>
      <c r="B132" s="3" t="s">
        <v>9</v>
      </c>
      <c r="C132" s="3" t="s">
        <v>10</v>
      </c>
      <c r="D132" s="3" t="s">
        <v>19</v>
      </c>
      <c r="E132" s="3" t="s">
        <v>18</v>
      </c>
      <c r="F132" s="3" t="s">
        <v>11</v>
      </c>
      <c r="G132" s="3" t="s">
        <v>17</v>
      </c>
      <c r="H132" s="3" t="s">
        <v>15</v>
      </c>
      <c r="I132" s="3" t="s">
        <v>16</v>
      </c>
      <c r="J132" s="3">
        <f t="shared" si="2"/>
        <v>3870</v>
      </c>
    </row>
    <row r="133" spans="1:10">
      <c r="A133" s="3">
        <v>132</v>
      </c>
      <c r="B133" s="3" t="s">
        <v>9</v>
      </c>
      <c r="C133" s="3" t="s">
        <v>10</v>
      </c>
      <c r="D133" s="3" t="s">
        <v>19</v>
      </c>
      <c r="E133" s="3" t="s">
        <v>18</v>
      </c>
      <c r="F133" s="3" t="s">
        <v>13</v>
      </c>
      <c r="G133" s="3" t="s">
        <v>17</v>
      </c>
      <c r="H133" s="3" t="s">
        <v>15</v>
      </c>
      <c r="I133" s="3" t="s">
        <v>16</v>
      </c>
      <c r="J133" s="3">
        <f t="shared" si="2"/>
        <v>3742</v>
      </c>
    </row>
    <row r="134" spans="1:10">
      <c r="A134" s="3">
        <v>133</v>
      </c>
      <c r="B134" s="3" t="s">
        <v>9</v>
      </c>
      <c r="C134" s="3" t="s">
        <v>11</v>
      </c>
      <c r="D134" s="3" t="s">
        <v>19</v>
      </c>
      <c r="E134" s="3" t="s">
        <v>18</v>
      </c>
      <c r="F134" s="3" t="s">
        <v>13</v>
      </c>
      <c r="G134" s="3" t="s">
        <v>17</v>
      </c>
      <c r="H134" s="3" t="s">
        <v>15</v>
      </c>
      <c r="I134" s="3" t="s">
        <v>16</v>
      </c>
      <c r="J134" s="3">
        <f t="shared" si="2"/>
        <v>3486</v>
      </c>
    </row>
    <row r="135" spans="1:10">
      <c r="A135" s="3">
        <v>134</v>
      </c>
      <c r="B135" s="3" t="s">
        <v>9</v>
      </c>
      <c r="C135" s="3" t="s">
        <v>10</v>
      </c>
      <c r="D135" s="3" t="s">
        <v>19</v>
      </c>
      <c r="E135" s="3" t="s">
        <v>18</v>
      </c>
      <c r="F135" s="3" t="s">
        <v>13</v>
      </c>
      <c r="G135" s="3" t="s">
        <v>17</v>
      </c>
      <c r="H135" s="3" t="s">
        <v>15</v>
      </c>
      <c r="I135" s="3" t="s">
        <v>11</v>
      </c>
      <c r="J135" s="3">
        <f t="shared" si="2"/>
        <v>2974</v>
      </c>
    </row>
    <row r="136" spans="1:10">
      <c r="A136" s="3">
        <v>135</v>
      </c>
      <c r="B136" s="3" t="s">
        <v>9</v>
      </c>
      <c r="C136" s="3" t="s">
        <v>10</v>
      </c>
      <c r="D136" s="3" t="s">
        <v>19</v>
      </c>
      <c r="E136" s="3" t="s">
        <v>18</v>
      </c>
      <c r="F136" s="3" t="s">
        <v>13</v>
      </c>
      <c r="G136" s="3" t="s">
        <v>17</v>
      </c>
      <c r="H136" s="3" t="s">
        <v>11</v>
      </c>
      <c r="I136" s="3" t="s">
        <v>16</v>
      </c>
      <c r="J136" s="3">
        <f t="shared" si="2"/>
        <v>1950</v>
      </c>
    </row>
    <row r="137" spans="1:10">
      <c r="A137" s="3">
        <v>136</v>
      </c>
      <c r="B137" s="3" t="s">
        <v>9</v>
      </c>
      <c r="C137" s="3" t="s">
        <v>14</v>
      </c>
      <c r="D137" s="3" t="s">
        <v>19</v>
      </c>
      <c r="E137" s="3" t="s">
        <v>18</v>
      </c>
      <c r="F137" s="3" t="s">
        <v>10</v>
      </c>
      <c r="G137" s="3" t="s">
        <v>17</v>
      </c>
      <c r="H137" s="3" t="s">
        <v>15</v>
      </c>
      <c r="I137" s="3" t="s">
        <v>16</v>
      </c>
      <c r="J137" s="3">
        <f t="shared" si="2"/>
        <v>3678</v>
      </c>
    </row>
    <row r="138" spans="1:10">
      <c r="A138" s="3">
        <v>137</v>
      </c>
      <c r="B138" s="3" t="s">
        <v>9</v>
      </c>
      <c r="C138" s="3" t="s">
        <v>14</v>
      </c>
      <c r="D138" s="3" t="s">
        <v>19</v>
      </c>
      <c r="E138" s="3" t="s">
        <v>18</v>
      </c>
      <c r="F138" s="3" t="s">
        <v>11</v>
      </c>
      <c r="G138" s="3" t="s">
        <v>17</v>
      </c>
      <c r="H138" s="3" t="s">
        <v>15</v>
      </c>
      <c r="I138" s="3" t="s">
        <v>16</v>
      </c>
      <c r="J138" s="3">
        <f t="shared" si="2"/>
        <v>3422</v>
      </c>
    </row>
    <row r="139" spans="1:10">
      <c r="A139" s="3">
        <v>138</v>
      </c>
      <c r="B139" s="3" t="s">
        <v>9</v>
      </c>
      <c r="C139" s="3" t="s">
        <v>14</v>
      </c>
      <c r="D139" s="3" t="s">
        <v>19</v>
      </c>
      <c r="E139" s="3" t="s">
        <v>18</v>
      </c>
      <c r="F139" s="3" t="s">
        <v>10</v>
      </c>
      <c r="G139" s="3" t="s">
        <v>17</v>
      </c>
      <c r="H139" s="3" t="s">
        <v>15</v>
      </c>
      <c r="I139" s="3" t="s">
        <v>11</v>
      </c>
      <c r="J139" s="3">
        <f t="shared" si="2"/>
        <v>2910</v>
      </c>
    </row>
    <row r="140" spans="1:10">
      <c r="A140" s="3">
        <v>139</v>
      </c>
      <c r="B140" s="3" t="s">
        <v>9</v>
      </c>
      <c r="C140" s="3" t="s">
        <v>14</v>
      </c>
      <c r="D140" s="3" t="s">
        <v>19</v>
      </c>
      <c r="E140" s="3" t="s">
        <v>18</v>
      </c>
      <c r="F140" s="3" t="s">
        <v>10</v>
      </c>
      <c r="G140" s="3" t="s">
        <v>17</v>
      </c>
      <c r="H140" s="3" t="s">
        <v>11</v>
      </c>
      <c r="I140" s="3" t="s">
        <v>16</v>
      </c>
      <c r="J140" s="3">
        <f t="shared" si="2"/>
        <v>1886</v>
      </c>
    </row>
    <row r="141" spans="1:10">
      <c r="A141" s="3">
        <v>140</v>
      </c>
      <c r="B141" s="3" t="s">
        <v>9</v>
      </c>
      <c r="C141" s="3" t="s">
        <v>14</v>
      </c>
      <c r="D141" s="3" t="s">
        <v>19</v>
      </c>
      <c r="E141" s="3" t="s">
        <v>18</v>
      </c>
      <c r="F141" s="3" t="s">
        <v>13</v>
      </c>
      <c r="G141" s="3" t="s">
        <v>17</v>
      </c>
      <c r="H141" s="3" t="s">
        <v>15</v>
      </c>
      <c r="I141" s="3" t="s">
        <v>16</v>
      </c>
      <c r="J141" s="3">
        <f t="shared" si="2"/>
        <v>3294</v>
      </c>
    </row>
    <row r="142" spans="1:10">
      <c r="A142" s="3">
        <v>141</v>
      </c>
      <c r="B142" s="3" t="s">
        <v>13</v>
      </c>
      <c r="C142" s="3" t="s">
        <v>14</v>
      </c>
      <c r="D142" s="3" t="s">
        <v>19</v>
      </c>
      <c r="E142" s="3" t="s">
        <v>18</v>
      </c>
      <c r="F142" s="3" t="s">
        <v>10</v>
      </c>
      <c r="G142" s="3" t="s">
        <v>17</v>
      </c>
      <c r="H142" s="3" t="s">
        <v>15</v>
      </c>
      <c r="I142" s="3" t="s">
        <v>9</v>
      </c>
      <c r="J142" s="3">
        <f t="shared" si="2"/>
        <v>2782</v>
      </c>
    </row>
    <row r="143" spans="1:10">
      <c r="A143" s="3">
        <v>142</v>
      </c>
      <c r="B143" s="3" t="s">
        <v>13</v>
      </c>
      <c r="C143" s="3" t="s">
        <v>14</v>
      </c>
      <c r="D143" s="3" t="s">
        <v>19</v>
      </c>
      <c r="E143" s="3" t="s">
        <v>18</v>
      </c>
      <c r="F143" s="3" t="s">
        <v>10</v>
      </c>
      <c r="G143" s="3" t="s">
        <v>17</v>
      </c>
      <c r="H143" s="3" t="s">
        <v>9</v>
      </c>
      <c r="I143" s="3" t="s">
        <v>16</v>
      </c>
      <c r="J143" s="3">
        <f t="shared" si="2"/>
        <v>1758</v>
      </c>
    </row>
    <row r="144" spans="1:10">
      <c r="A144" s="3">
        <v>143</v>
      </c>
      <c r="B144" s="3" t="s">
        <v>9</v>
      </c>
      <c r="C144" s="3" t="s">
        <v>14</v>
      </c>
      <c r="D144" s="3" t="s">
        <v>19</v>
      </c>
      <c r="E144" s="3" t="s">
        <v>18</v>
      </c>
      <c r="F144" s="3" t="s">
        <v>13</v>
      </c>
      <c r="G144" s="3" t="s">
        <v>17</v>
      </c>
      <c r="H144" s="3" t="s">
        <v>15</v>
      </c>
      <c r="I144" s="3" t="s">
        <v>11</v>
      </c>
      <c r="J144" s="3">
        <f t="shared" si="2"/>
        <v>2526</v>
      </c>
    </row>
    <row r="145" spans="1:10">
      <c r="A145" s="3">
        <v>144</v>
      </c>
      <c r="B145" s="3" t="s">
        <v>9</v>
      </c>
      <c r="C145" s="3" t="s">
        <v>14</v>
      </c>
      <c r="D145" s="3" t="s">
        <v>19</v>
      </c>
      <c r="E145" s="3" t="s">
        <v>18</v>
      </c>
      <c r="F145" s="3" t="s">
        <v>13</v>
      </c>
      <c r="G145" s="3" t="s">
        <v>17</v>
      </c>
      <c r="H145" s="3" t="s">
        <v>11</v>
      </c>
      <c r="I145" s="3" t="s">
        <v>16</v>
      </c>
      <c r="J145" s="3">
        <f t="shared" si="2"/>
        <v>1502</v>
      </c>
    </row>
    <row r="146" spans="1:10">
      <c r="A146" s="3">
        <v>145</v>
      </c>
      <c r="B146" s="3" t="s">
        <v>13</v>
      </c>
      <c r="C146" s="3" t="s">
        <v>14</v>
      </c>
      <c r="D146" s="3" t="s">
        <v>19</v>
      </c>
      <c r="E146" s="3" t="s">
        <v>18</v>
      </c>
      <c r="F146" s="3" t="s">
        <v>10</v>
      </c>
      <c r="G146" s="3" t="s">
        <v>17</v>
      </c>
      <c r="H146" s="3" t="s">
        <v>9</v>
      </c>
      <c r="I146" s="3" t="s">
        <v>11</v>
      </c>
      <c r="J146" s="3">
        <f t="shared" si="2"/>
        <v>990</v>
      </c>
    </row>
    <row r="147" spans="1:10">
      <c r="A147" s="3">
        <v>146</v>
      </c>
      <c r="B147" s="3" t="s">
        <v>18</v>
      </c>
      <c r="C147" s="3" t="s">
        <v>10</v>
      </c>
      <c r="D147" s="3" t="s">
        <v>19</v>
      </c>
      <c r="E147" s="3" t="s">
        <v>17</v>
      </c>
      <c r="F147" s="3" t="s">
        <v>9</v>
      </c>
      <c r="G147" s="3" t="s">
        <v>12</v>
      </c>
      <c r="H147" s="3" t="s">
        <v>15</v>
      </c>
      <c r="I147" s="3" t="s">
        <v>16</v>
      </c>
      <c r="J147" s="3">
        <f t="shared" si="2"/>
        <v>3646</v>
      </c>
    </row>
    <row r="148" spans="1:10">
      <c r="A148" s="3">
        <v>147</v>
      </c>
      <c r="B148" s="3" t="s">
        <v>18</v>
      </c>
      <c r="C148" s="3" t="s">
        <v>9</v>
      </c>
      <c r="D148" s="3" t="s">
        <v>19</v>
      </c>
      <c r="E148" s="3" t="s">
        <v>17</v>
      </c>
      <c r="F148" s="3" t="s">
        <v>11</v>
      </c>
      <c r="G148" s="3" t="s">
        <v>12</v>
      </c>
      <c r="H148" s="3" t="s">
        <v>15</v>
      </c>
      <c r="I148" s="3" t="s">
        <v>16</v>
      </c>
      <c r="J148" s="3">
        <f t="shared" si="2"/>
        <v>3390</v>
      </c>
    </row>
    <row r="149" spans="1:10">
      <c r="A149" s="3">
        <v>148</v>
      </c>
      <c r="B149" s="3" t="s">
        <v>18</v>
      </c>
      <c r="C149" s="3" t="s">
        <v>10</v>
      </c>
      <c r="D149" s="3" t="s">
        <v>19</v>
      </c>
      <c r="E149" s="3" t="s">
        <v>17</v>
      </c>
      <c r="F149" s="3" t="s">
        <v>9</v>
      </c>
      <c r="G149" s="3" t="s">
        <v>12</v>
      </c>
      <c r="H149" s="3" t="s">
        <v>15</v>
      </c>
      <c r="I149" s="3" t="s">
        <v>11</v>
      </c>
      <c r="J149" s="3">
        <f t="shared" si="2"/>
        <v>2878</v>
      </c>
    </row>
    <row r="150" spans="1:10">
      <c r="A150" s="3">
        <v>149</v>
      </c>
      <c r="B150" s="3" t="s">
        <v>18</v>
      </c>
      <c r="C150" s="3" t="s">
        <v>10</v>
      </c>
      <c r="D150" s="3" t="s">
        <v>19</v>
      </c>
      <c r="E150" s="3" t="s">
        <v>17</v>
      </c>
      <c r="F150" s="3" t="s">
        <v>9</v>
      </c>
      <c r="G150" s="3" t="s">
        <v>12</v>
      </c>
      <c r="H150" s="3" t="s">
        <v>11</v>
      </c>
      <c r="I150" s="3" t="s">
        <v>16</v>
      </c>
      <c r="J150" s="3">
        <f t="shared" si="2"/>
        <v>1854</v>
      </c>
    </row>
    <row r="151" spans="1:10">
      <c r="A151" s="3">
        <v>150</v>
      </c>
      <c r="B151" s="3" t="s">
        <v>18</v>
      </c>
      <c r="C151" s="3" t="s">
        <v>9</v>
      </c>
      <c r="D151" s="3" t="s">
        <v>19</v>
      </c>
      <c r="E151" s="3" t="s">
        <v>17</v>
      </c>
      <c r="F151" s="3" t="s">
        <v>13</v>
      </c>
      <c r="G151" s="3" t="s">
        <v>12</v>
      </c>
      <c r="H151" s="3" t="s">
        <v>15</v>
      </c>
      <c r="I151" s="3" t="s">
        <v>16</v>
      </c>
      <c r="J151" s="3">
        <f t="shared" si="2"/>
        <v>3262</v>
      </c>
    </row>
    <row r="152" spans="1:10">
      <c r="A152" s="3">
        <v>151</v>
      </c>
      <c r="B152" s="3" t="s">
        <v>18</v>
      </c>
      <c r="C152" s="3" t="s">
        <v>10</v>
      </c>
      <c r="D152" s="3" t="s">
        <v>19</v>
      </c>
      <c r="E152" s="3" t="s">
        <v>17</v>
      </c>
      <c r="F152" s="3" t="s">
        <v>13</v>
      </c>
      <c r="G152" s="3" t="s">
        <v>12</v>
      </c>
      <c r="H152" s="3" t="s">
        <v>15</v>
      </c>
      <c r="I152" s="3" t="s">
        <v>9</v>
      </c>
      <c r="J152" s="3">
        <f t="shared" si="2"/>
        <v>2750</v>
      </c>
    </row>
    <row r="153" spans="1:10">
      <c r="A153" s="3">
        <v>152</v>
      </c>
      <c r="B153" s="3" t="s">
        <v>18</v>
      </c>
      <c r="C153" s="3" t="s">
        <v>10</v>
      </c>
      <c r="D153" s="3" t="s">
        <v>19</v>
      </c>
      <c r="E153" s="3" t="s">
        <v>17</v>
      </c>
      <c r="F153" s="3" t="s">
        <v>13</v>
      </c>
      <c r="G153" s="3" t="s">
        <v>12</v>
      </c>
      <c r="H153" s="3" t="s">
        <v>9</v>
      </c>
      <c r="I153" s="3" t="s">
        <v>16</v>
      </c>
      <c r="J153" s="3">
        <f t="shared" si="2"/>
        <v>1726</v>
      </c>
    </row>
    <row r="154" spans="1:10">
      <c r="A154" s="3">
        <v>153</v>
      </c>
      <c r="B154" s="3" t="s">
        <v>18</v>
      </c>
      <c r="C154" s="3" t="s">
        <v>9</v>
      </c>
      <c r="D154" s="3" t="s">
        <v>19</v>
      </c>
      <c r="E154" s="3" t="s">
        <v>17</v>
      </c>
      <c r="F154" s="3" t="s">
        <v>13</v>
      </c>
      <c r="G154" s="3" t="s">
        <v>12</v>
      </c>
      <c r="H154" s="3" t="s">
        <v>15</v>
      </c>
      <c r="I154" s="3" t="s">
        <v>11</v>
      </c>
      <c r="J154" s="3">
        <f t="shared" si="2"/>
        <v>2494</v>
      </c>
    </row>
    <row r="155" spans="1:10">
      <c r="A155" s="3">
        <v>154</v>
      </c>
      <c r="B155" s="3" t="s">
        <v>18</v>
      </c>
      <c r="C155" s="3" t="s">
        <v>9</v>
      </c>
      <c r="D155" s="3" t="s">
        <v>19</v>
      </c>
      <c r="E155" s="3" t="s">
        <v>17</v>
      </c>
      <c r="F155" s="3" t="s">
        <v>13</v>
      </c>
      <c r="G155" s="3" t="s">
        <v>12</v>
      </c>
      <c r="H155" s="3" t="s">
        <v>11</v>
      </c>
      <c r="I155" s="3" t="s">
        <v>16</v>
      </c>
      <c r="J155" s="3">
        <f t="shared" si="2"/>
        <v>1470</v>
      </c>
    </row>
    <row r="156" spans="1:10">
      <c r="A156" s="3">
        <v>155</v>
      </c>
      <c r="B156" s="3" t="s">
        <v>18</v>
      </c>
      <c r="C156" s="3" t="s">
        <v>10</v>
      </c>
      <c r="D156" s="3" t="s">
        <v>19</v>
      </c>
      <c r="E156" s="3" t="s">
        <v>17</v>
      </c>
      <c r="F156" s="3" t="s">
        <v>13</v>
      </c>
      <c r="G156" s="3" t="s">
        <v>12</v>
      </c>
      <c r="H156" s="3" t="s">
        <v>9</v>
      </c>
      <c r="I156" s="3" t="s">
        <v>11</v>
      </c>
      <c r="J156" s="3">
        <f t="shared" si="2"/>
        <v>958</v>
      </c>
    </row>
    <row r="157" spans="1:10">
      <c r="A157" s="3">
        <v>156</v>
      </c>
      <c r="B157" s="3" t="s">
        <v>18</v>
      </c>
      <c r="C157" s="3" t="s">
        <v>14</v>
      </c>
      <c r="D157" s="3" t="s">
        <v>19</v>
      </c>
      <c r="E157" s="3" t="s">
        <v>17</v>
      </c>
      <c r="F157" s="3" t="s">
        <v>9</v>
      </c>
      <c r="G157" s="3" t="s">
        <v>12</v>
      </c>
      <c r="H157" s="3" t="s">
        <v>15</v>
      </c>
      <c r="I157" s="3" t="s">
        <v>16</v>
      </c>
      <c r="J157" s="3">
        <f t="shared" si="2"/>
        <v>3198</v>
      </c>
    </row>
    <row r="158" spans="1:10">
      <c r="A158" s="3">
        <v>157</v>
      </c>
      <c r="B158" s="3" t="s">
        <v>18</v>
      </c>
      <c r="C158" s="3" t="s">
        <v>14</v>
      </c>
      <c r="D158" s="3" t="s">
        <v>19</v>
      </c>
      <c r="E158" s="3" t="s">
        <v>17</v>
      </c>
      <c r="F158" s="3" t="s">
        <v>10</v>
      </c>
      <c r="G158" s="3" t="s">
        <v>12</v>
      </c>
      <c r="H158" s="3" t="s">
        <v>15</v>
      </c>
      <c r="I158" s="3" t="s">
        <v>9</v>
      </c>
      <c r="J158" s="3">
        <f t="shared" si="2"/>
        <v>2686</v>
      </c>
    </row>
    <row r="159" spans="1:10">
      <c r="A159" s="3">
        <v>158</v>
      </c>
      <c r="B159" s="3" t="s">
        <v>18</v>
      </c>
      <c r="C159" s="3" t="s">
        <v>14</v>
      </c>
      <c r="D159" s="3" t="s">
        <v>19</v>
      </c>
      <c r="E159" s="3" t="s">
        <v>17</v>
      </c>
      <c r="F159" s="3" t="s">
        <v>10</v>
      </c>
      <c r="G159" s="3" t="s">
        <v>12</v>
      </c>
      <c r="H159" s="3" t="s">
        <v>9</v>
      </c>
      <c r="I159" s="3" t="s">
        <v>16</v>
      </c>
      <c r="J159" s="3">
        <f t="shared" si="2"/>
        <v>1662</v>
      </c>
    </row>
    <row r="160" spans="1:10">
      <c r="A160" s="3">
        <v>159</v>
      </c>
      <c r="B160" s="3" t="s">
        <v>18</v>
      </c>
      <c r="C160" s="3" t="s">
        <v>14</v>
      </c>
      <c r="D160" s="3" t="s">
        <v>19</v>
      </c>
      <c r="E160" s="3" t="s">
        <v>17</v>
      </c>
      <c r="F160" s="3" t="s">
        <v>9</v>
      </c>
      <c r="G160" s="3" t="s">
        <v>12</v>
      </c>
      <c r="H160" s="3" t="s">
        <v>15</v>
      </c>
      <c r="I160" s="3" t="s">
        <v>11</v>
      </c>
      <c r="J160" s="3">
        <f t="shared" si="2"/>
        <v>2430</v>
      </c>
    </row>
    <row r="161" spans="1:10">
      <c r="A161" s="3">
        <v>160</v>
      </c>
      <c r="B161" s="3" t="s">
        <v>18</v>
      </c>
      <c r="C161" s="3" t="s">
        <v>14</v>
      </c>
      <c r="D161" s="3" t="s">
        <v>19</v>
      </c>
      <c r="E161" s="3" t="s">
        <v>17</v>
      </c>
      <c r="F161" s="3" t="s">
        <v>9</v>
      </c>
      <c r="G161" s="3" t="s">
        <v>12</v>
      </c>
      <c r="H161" s="3" t="s">
        <v>11</v>
      </c>
      <c r="I161" s="3" t="s">
        <v>16</v>
      </c>
      <c r="J161" s="3">
        <f t="shared" si="2"/>
        <v>1406</v>
      </c>
    </row>
    <row r="162" spans="1:10">
      <c r="A162" s="3">
        <v>161</v>
      </c>
      <c r="B162" s="3" t="s">
        <v>18</v>
      </c>
      <c r="C162" s="3" t="s">
        <v>14</v>
      </c>
      <c r="D162" s="3" t="s">
        <v>19</v>
      </c>
      <c r="E162" s="3" t="s">
        <v>17</v>
      </c>
      <c r="F162" s="3" t="s">
        <v>10</v>
      </c>
      <c r="G162" s="3" t="s">
        <v>12</v>
      </c>
      <c r="H162" s="3" t="s">
        <v>9</v>
      </c>
      <c r="I162" s="3" t="s">
        <v>11</v>
      </c>
      <c r="J162" s="3">
        <f t="shared" si="2"/>
        <v>894</v>
      </c>
    </row>
    <row r="163" spans="1:10">
      <c r="A163" s="3">
        <v>162</v>
      </c>
      <c r="B163" s="3" t="s">
        <v>18</v>
      </c>
      <c r="C163" s="3" t="s">
        <v>14</v>
      </c>
      <c r="D163" s="3" t="s">
        <v>19</v>
      </c>
      <c r="E163" s="3" t="s">
        <v>17</v>
      </c>
      <c r="F163" s="3" t="s">
        <v>13</v>
      </c>
      <c r="G163" s="3" t="s">
        <v>12</v>
      </c>
      <c r="H163" s="3" t="s">
        <v>15</v>
      </c>
      <c r="I163" s="3" t="s">
        <v>9</v>
      </c>
      <c r="J163" s="3">
        <f t="shared" si="2"/>
        <v>2302</v>
      </c>
    </row>
    <row r="164" spans="1:10">
      <c r="A164" s="3">
        <v>163</v>
      </c>
      <c r="B164" s="3" t="s">
        <v>18</v>
      </c>
      <c r="C164" s="3" t="s">
        <v>14</v>
      </c>
      <c r="D164" s="3" t="s">
        <v>19</v>
      </c>
      <c r="E164" s="3" t="s">
        <v>17</v>
      </c>
      <c r="F164" s="3" t="s">
        <v>13</v>
      </c>
      <c r="G164" s="3" t="s">
        <v>12</v>
      </c>
      <c r="H164" s="3" t="s">
        <v>9</v>
      </c>
      <c r="I164" s="3" t="s">
        <v>16</v>
      </c>
      <c r="J164" s="3">
        <f t="shared" si="2"/>
        <v>1278</v>
      </c>
    </row>
    <row r="165" spans="1:10">
      <c r="A165" s="3">
        <v>164</v>
      </c>
      <c r="B165" s="3" t="s">
        <v>13</v>
      </c>
      <c r="C165" s="3" t="s">
        <v>14</v>
      </c>
      <c r="D165" s="3" t="s">
        <v>19</v>
      </c>
      <c r="E165" s="3" t="s">
        <v>18</v>
      </c>
      <c r="F165" s="3" t="s">
        <v>10</v>
      </c>
      <c r="G165" s="3" t="s">
        <v>12</v>
      </c>
      <c r="H165" s="3" t="s">
        <v>17</v>
      </c>
      <c r="I165" s="3" t="s">
        <v>9</v>
      </c>
      <c r="J165" s="3">
        <f t="shared" si="2"/>
        <v>766</v>
      </c>
    </row>
    <row r="166" spans="1:10">
      <c r="A166" s="3">
        <v>165</v>
      </c>
      <c r="B166" s="3" t="s">
        <v>18</v>
      </c>
      <c r="C166" s="3" t="s">
        <v>14</v>
      </c>
      <c r="D166" s="3" t="s">
        <v>19</v>
      </c>
      <c r="E166" s="3" t="s">
        <v>17</v>
      </c>
      <c r="F166" s="3" t="s">
        <v>13</v>
      </c>
      <c r="G166" s="3" t="s">
        <v>12</v>
      </c>
      <c r="H166" s="3" t="s">
        <v>9</v>
      </c>
      <c r="I166" s="3" t="s">
        <v>11</v>
      </c>
      <c r="J166" s="3">
        <f t="shared" si="2"/>
        <v>510</v>
      </c>
    </row>
    <row r="167" spans="1:10">
      <c r="A167" s="3">
        <v>166</v>
      </c>
      <c r="B167" s="3" t="s">
        <v>13</v>
      </c>
      <c r="C167" s="3" t="s">
        <v>10</v>
      </c>
      <c r="D167" s="3" t="s">
        <v>11</v>
      </c>
      <c r="E167" s="3" t="s">
        <v>12</v>
      </c>
      <c r="F167" s="3" t="s">
        <v>20</v>
      </c>
      <c r="G167" s="3" t="s">
        <v>14</v>
      </c>
      <c r="H167" s="3" t="s">
        <v>15</v>
      </c>
      <c r="I167" s="3" t="s">
        <v>16</v>
      </c>
      <c r="J167" s="3">
        <f t="shared" si="2"/>
        <v>4065</v>
      </c>
    </row>
    <row r="168" spans="1:10">
      <c r="A168" s="3">
        <v>167</v>
      </c>
      <c r="B168" s="3" t="s">
        <v>9</v>
      </c>
      <c r="C168" s="3" t="s">
        <v>10</v>
      </c>
      <c r="D168" s="3" t="s">
        <v>11</v>
      </c>
      <c r="E168" s="3" t="s">
        <v>20</v>
      </c>
      <c r="F168" s="3" t="s">
        <v>13</v>
      </c>
      <c r="G168" s="3" t="s">
        <v>14</v>
      </c>
      <c r="H168" s="3" t="s">
        <v>15</v>
      </c>
      <c r="I168" s="3" t="s">
        <v>16</v>
      </c>
      <c r="J168" s="3">
        <f t="shared" si="2"/>
        <v>4049</v>
      </c>
    </row>
    <row r="169" spans="1:10">
      <c r="A169" s="3">
        <v>168</v>
      </c>
      <c r="B169" s="3" t="s">
        <v>9</v>
      </c>
      <c r="C169" s="3" t="s">
        <v>10</v>
      </c>
      <c r="D169" s="3" t="s">
        <v>11</v>
      </c>
      <c r="E169" s="3" t="s">
        <v>12</v>
      </c>
      <c r="F169" s="3" t="s">
        <v>20</v>
      </c>
      <c r="G169" s="3" t="s">
        <v>13</v>
      </c>
      <c r="H169" s="3" t="s">
        <v>15</v>
      </c>
      <c r="I169" s="3" t="s">
        <v>16</v>
      </c>
      <c r="J169" s="3">
        <f t="shared" si="2"/>
        <v>4017</v>
      </c>
    </row>
    <row r="170" spans="1:10">
      <c r="A170" s="3">
        <v>169</v>
      </c>
      <c r="B170" s="3" t="s">
        <v>9</v>
      </c>
      <c r="C170" s="3" t="s">
        <v>10</v>
      </c>
      <c r="D170" s="3" t="s">
        <v>11</v>
      </c>
      <c r="E170" s="3" t="s">
        <v>12</v>
      </c>
      <c r="F170" s="3" t="s">
        <v>20</v>
      </c>
      <c r="G170" s="3" t="s">
        <v>14</v>
      </c>
      <c r="H170" s="3" t="s">
        <v>15</v>
      </c>
      <c r="I170" s="3" t="s">
        <v>16</v>
      </c>
      <c r="J170" s="3">
        <f t="shared" si="2"/>
        <v>3953</v>
      </c>
    </row>
    <row r="171" spans="1:10">
      <c r="A171" s="3">
        <v>170</v>
      </c>
      <c r="B171" s="3" t="s">
        <v>9</v>
      </c>
      <c r="C171" s="3" t="s">
        <v>14</v>
      </c>
      <c r="D171" s="3" t="s">
        <v>10</v>
      </c>
      <c r="E171" s="3" t="s">
        <v>12</v>
      </c>
      <c r="F171" s="3" t="s">
        <v>20</v>
      </c>
      <c r="G171" s="3" t="s">
        <v>13</v>
      </c>
      <c r="H171" s="3" t="s">
        <v>15</v>
      </c>
      <c r="I171" s="3" t="s">
        <v>16</v>
      </c>
      <c r="J171" s="3">
        <f t="shared" si="2"/>
        <v>3825</v>
      </c>
    </row>
    <row r="172" spans="1:10">
      <c r="A172" s="3">
        <v>171</v>
      </c>
      <c r="B172" s="3" t="s">
        <v>9</v>
      </c>
      <c r="C172" s="3" t="s">
        <v>14</v>
      </c>
      <c r="D172" s="3" t="s">
        <v>11</v>
      </c>
      <c r="E172" s="3" t="s">
        <v>12</v>
      </c>
      <c r="F172" s="3" t="s">
        <v>20</v>
      </c>
      <c r="G172" s="3" t="s">
        <v>13</v>
      </c>
      <c r="H172" s="3" t="s">
        <v>15</v>
      </c>
      <c r="I172" s="3" t="s">
        <v>16</v>
      </c>
      <c r="J172" s="3">
        <f t="shared" si="2"/>
        <v>3569</v>
      </c>
    </row>
    <row r="173" spans="1:10">
      <c r="A173" s="3">
        <v>172</v>
      </c>
      <c r="B173" s="3" t="s">
        <v>9</v>
      </c>
      <c r="C173" s="3" t="s">
        <v>14</v>
      </c>
      <c r="D173" s="3" t="s">
        <v>10</v>
      </c>
      <c r="E173" s="3" t="s">
        <v>12</v>
      </c>
      <c r="F173" s="3" t="s">
        <v>20</v>
      </c>
      <c r="G173" s="3" t="s">
        <v>13</v>
      </c>
      <c r="H173" s="3" t="s">
        <v>15</v>
      </c>
      <c r="I173" s="3" t="s">
        <v>11</v>
      </c>
      <c r="J173" s="3">
        <f t="shared" si="2"/>
        <v>3057</v>
      </c>
    </row>
    <row r="174" spans="1:10">
      <c r="A174" s="3">
        <v>173</v>
      </c>
      <c r="B174" s="3" t="s">
        <v>9</v>
      </c>
      <c r="C174" s="3" t="s">
        <v>14</v>
      </c>
      <c r="D174" s="3" t="s">
        <v>10</v>
      </c>
      <c r="E174" s="3" t="s">
        <v>12</v>
      </c>
      <c r="F174" s="3" t="s">
        <v>20</v>
      </c>
      <c r="G174" s="3" t="s">
        <v>13</v>
      </c>
      <c r="H174" s="3" t="s">
        <v>11</v>
      </c>
      <c r="I174" s="3" t="s">
        <v>16</v>
      </c>
      <c r="J174" s="3">
        <f t="shared" si="2"/>
        <v>2033</v>
      </c>
    </row>
    <row r="175" spans="1:10">
      <c r="A175" s="3">
        <v>174</v>
      </c>
      <c r="B175" s="3" t="s">
        <v>13</v>
      </c>
      <c r="C175" s="3" t="s">
        <v>10</v>
      </c>
      <c r="D175" s="3" t="s">
        <v>11</v>
      </c>
      <c r="E175" s="3" t="s">
        <v>17</v>
      </c>
      <c r="F175" s="3" t="s">
        <v>20</v>
      </c>
      <c r="G175" s="3" t="s">
        <v>14</v>
      </c>
      <c r="H175" s="3" t="s">
        <v>15</v>
      </c>
      <c r="I175" s="3" t="s">
        <v>16</v>
      </c>
      <c r="J175" s="3">
        <f t="shared" si="2"/>
        <v>4041</v>
      </c>
    </row>
    <row r="176" spans="1:10">
      <c r="A176" s="3">
        <v>175</v>
      </c>
      <c r="B176" s="3" t="s">
        <v>13</v>
      </c>
      <c r="C176" s="3" t="s">
        <v>10</v>
      </c>
      <c r="D176" s="3" t="s">
        <v>11</v>
      </c>
      <c r="E176" s="3" t="s">
        <v>17</v>
      </c>
      <c r="F176" s="3" t="s">
        <v>20</v>
      </c>
      <c r="G176" s="3" t="s">
        <v>12</v>
      </c>
      <c r="H176" s="3" t="s">
        <v>15</v>
      </c>
      <c r="I176" s="3" t="s">
        <v>16</v>
      </c>
      <c r="J176" s="3">
        <f t="shared" si="2"/>
        <v>4009</v>
      </c>
    </row>
    <row r="177" spans="1:10">
      <c r="A177" s="3">
        <v>176</v>
      </c>
      <c r="B177" s="3" t="s">
        <v>11</v>
      </c>
      <c r="C177" s="3" t="s">
        <v>14</v>
      </c>
      <c r="D177" s="3" t="s">
        <v>10</v>
      </c>
      <c r="E177" s="3" t="s">
        <v>17</v>
      </c>
      <c r="F177" s="3" t="s">
        <v>20</v>
      </c>
      <c r="G177" s="3" t="s">
        <v>12</v>
      </c>
      <c r="H177" s="3" t="s">
        <v>15</v>
      </c>
      <c r="I177" s="3" t="s">
        <v>16</v>
      </c>
      <c r="J177" s="3">
        <f t="shared" si="2"/>
        <v>3945</v>
      </c>
    </row>
    <row r="178" spans="1:10">
      <c r="A178" s="3">
        <v>177</v>
      </c>
      <c r="B178" s="3" t="s">
        <v>13</v>
      </c>
      <c r="C178" s="3" t="s">
        <v>14</v>
      </c>
      <c r="D178" s="3" t="s">
        <v>10</v>
      </c>
      <c r="E178" s="3" t="s">
        <v>17</v>
      </c>
      <c r="F178" s="3" t="s">
        <v>20</v>
      </c>
      <c r="G178" s="3" t="s">
        <v>12</v>
      </c>
      <c r="H178" s="3" t="s">
        <v>15</v>
      </c>
      <c r="I178" s="3" t="s">
        <v>16</v>
      </c>
      <c r="J178" s="3">
        <f t="shared" si="2"/>
        <v>3817</v>
      </c>
    </row>
    <row r="179" spans="1:10">
      <c r="A179" s="3">
        <v>178</v>
      </c>
      <c r="B179" s="3" t="s">
        <v>13</v>
      </c>
      <c r="C179" s="3" t="s">
        <v>14</v>
      </c>
      <c r="D179" s="3" t="s">
        <v>11</v>
      </c>
      <c r="E179" s="3" t="s">
        <v>17</v>
      </c>
      <c r="F179" s="3" t="s">
        <v>20</v>
      </c>
      <c r="G179" s="3" t="s">
        <v>12</v>
      </c>
      <c r="H179" s="3" t="s">
        <v>15</v>
      </c>
      <c r="I179" s="3" t="s">
        <v>16</v>
      </c>
      <c r="J179" s="3">
        <f t="shared" si="2"/>
        <v>3561</v>
      </c>
    </row>
    <row r="180" spans="1:10">
      <c r="A180" s="3">
        <v>179</v>
      </c>
      <c r="B180" s="3" t="s">
        <v>13</v>
      </c>
      <c r="C180" s="3" t="s">
        <v>14</v>
      </c>
      <c r="D180" s="3" t="s">
        <v>10</v>
      </c>
      <c r="E180" s="3" t="s">
        <v>17</v>
      </c>
      <c r="F180" s="3" t="s">
        <v>20</v>
      </c>
      <c r="G180" s="3" t="s">
        <v>12</v>
      </c>
      <c r="H180" s="3" t="s">
        <v>15</v>
      </c>
      <c r="I180" s="3" t="s">
        <v>11</v>
      </c>
      <c r="J180" s="3">
        <f t="shared" si="2"/>
        <v>3049</v>
      </c>
    </row>
    <row r="181" spans="1:10">
      <c r="A181" s="3">
        <v>180</v>
      </c>
      <c r="B181" s="3" t="s">
        <v>13</v>
      </c>
      <c r="C181" s="3" t="s">
        <v>14</v>
      </c>
      <c r="D181" s="3" t="s">
        <v>10</v>
      </c>
      <c r="E181" s="3" t="s">
        <v>17</v>
      </c>
      <c r="F181" s="3" t="s">
        <v>20</v>
      </c>
      <c r="G181" s="3" t="s">
        <v>12</v>
      </c>
      <c r="H181" s="3" t="s">
        <v>11</v>
      </c>
      <c r="I181" s="3" t="s">
        <v>16</v>
      </c>
      <c r="J181" s="3">
        <f t="shared" si="2"/>
        <v>2025</v>
      </c>
    </row>
    <row r="182" spans="1:10">
      <c r="A182" s="3">
        <v>181</v>
      </c>
      <c r="B182" s="3" t="s">
        <v>9</v>
      </c>
      <c r="C182" s="3" t="s">
        <v>10</v>
      </c>
      <c r="D182" s="3" t="s">
        <v>11</v>
      </c>
      <c r="E182" s="3" t="s">
        <v>17</v>
      </c>
      <c r="F182" s="3" t="s">
        <v>20</v>
      </c>
      <c r="G182" s="3" t="s">
        <v>13</v>
      </c>
      <c r="H182" s="3" t="s">
        <v>15</v>
      </c>
      <c r="I182" s="3" t="s">
        <v>16</v>
      </c>
      <c r="J182" s="3">
        <f t="shared" si="2"/>
        <v>3993</v>
      </c>
    </row>
    <row r="183" spans="1:10">
      <c r="A183" s="3">
        <v>182</v>
      </c>
      <c r="B183" s="3" t="s">
        <v>9</v>
      </c>
      <c r="C183" s="3" t="s">
        <v>10</v>
      </c>
      <c r="D183" s="3" t="s">
        <v>11</v>
      </c>
      <c r="E183" s="3" t="s">
        <v>17</v>
      </c>
      <c r="F183" s="3" t="s">
        <v>20</v>
      </c>
      <c r="G183" s="3" t="s">
        <v>14</v>
      </c>
      <c r="H183" s="3" t="s">
        <v>15</v>
      </c>
      <c r="I183" s="3" t="s">
        <v>16</v>
      </c>
      <c r="J183" s="3">
        <f t="shared" si="2"/>
        <v>3929</v>
      </c>
    </row>
    <row r="184" spans="1:10">
      <c r="A184" s="3">
        <v>183</v>
      </c>
      <c r="B184" s="3" t="s">
        <v>9</v>
      </c>
      <c r="C184" s="3" t="s">
        <v>14</v>
      </c>
      <c r="D184" s="3" t="s">
        <v>10</v>
      </c>
      <c r="E184" s="3" t="s">
        <v>17</v>
      </c>
      <c r="F184" s="3" t="s">
        <v>20</v>
      </c>
      <c r="G184" s="3" t="s">
        <v>13</v>
      </c>
      <c r="H184" s="3" t="s">
        <v>15</v>
      </c>
      <c r="I184" s="3" t="s">
        <v>16</v>
      </c>
      <c r="J184" s="3">
        <f t="shared" si="2"/>
        <v>3801</v>
      </c>
    </row>
    <row r="185" spans="1:10">
      <c r="A185" s="3">
        <v>184</v>
      </c>
      <c r="B185" s="3" t="s">
        <v>9</v>
      </c>
      <c r="C185" s="3" t="s">
        <v>14</v>
      </c>
      <c r="D185" s="3" t="s">
        <v>11</v>
      </c>
      <c r="E185" s="3" t="s">
        <v>17</v>
      </c>
      <c r="F185" s="3" t="s">
        <v>20</v>
      </c>
      <c r="G185" s="3" t="s">
        <v>13</v>
      </c>
      <c r="H185" s="3" t="s">
        <v>15</v>
      </c>
      <c r="I185" s="3" t="s">
        <v>16</v>
      </c>
      <c r="J185" s="3">
        <f t="shared" si="2"/>
        <v>3545</v>
      </c>
    </row>
    <row r="186" spans="1:10">
      <c r="A186" s="3">
        <v>185</v>
      </c>
      <c r="B186" s="3" t="s">
        <v>9</v>
      </c>
      <c r="C186" s="3" t="s">
        <v>14</v>
      </c>
      <c r="D186" s="3" t="s">
        <v>10</v>
      </c>
      <c r="E186" s="3" t="s">
        <v>17</v>
      </c>
      <c r="F186" s="3" t="s">
        <v>20</v>
      </c>
      <c r="G186" s="3" t="s">
        <v>13</v>
      </c>
      <c r="H186" s="3" t="s">
        <v>15</v>
      </c>
      <c r="I186" s="3" t="s">
        <v>11</v>
      </c>
      <c r="J186" s="3">
        <f t="shared" si="2"/>
        <v>3033</v>
      </c>
    </row>
    <row r="187" spans="1:10">
      <c r="A187" s="3">
        <v>186</v>
      </c>
      <c r="B187" s="3" t="s">
        <v>9</v>
      </c>
      <c r="C187" s="3" t="s">
        <v>14</v>
      </c>
      <c r="D187" s="3" t="s">
        <v>10</v>
      </c>
      <c r="E187" s="3" t="s">
        <v>17</v>
      </c>
      <c r="F187" s="3" t="s">
        <v>20</v>
      </c>
      <c r="G187" s="3" t="s">
        <v>13</v>
      </c>
      <c r="H187" s="3" t="s">
        <v>11</v>
      </c>
      <c r="I187" s="3" t="s">
        <v>16</v>
      </c>
      <c r="J187" s="3">
        <f t="shared" si="2"/>
        <v>2009</v>
      </c>
    </row>
    <row r="188" spans="1:10">
      <c r="A188" s="3">
        <v>187</v>
      </c>
      <c r="B188" s="3" t="s">
        <v>9</v>
      </c>
      <c r="C188" s="3" t="s">
        <v>10</v>
      </c>
      <c r="D188" s="3" t="s">
        <v>11</v>
      </c>
      <c r="E188" s="3" t="s">
        <v>17</v>
      </c>
      <c r="F188" s="3" t="s">
        <v>20</v>
      </c>
      <c r="G188" s="3" t="s">
        <v>12</v>
      </c>
      <c r="H188" s="3" t="s">
        <v>15</v>
      </c>
      <c r="I188" s="3" t="s">
        <v>16</v>
      </c>
      <c r="J188" s="3">
        <f t="shared" si="2"/>
        <v>3897</v>
      </c>
    </row>
    <row r="189" spans="1:10">
      <c r="A189" s="3">
        <v>188</v>
      </c>
      <c r="B189" s="3" t="s">
        <v>13</v>
      </c>
      <c r="C189" s="3" t="s">
        <v>10</v>
      </c>
      <c r="D189" s="3" t="s">
        <v>9</v>
      </c>
      <c r="E189" s="3" t="s">
        <v>17</v>
      </c>
      <c r="F189" s="3" t="s">
        <v>20</v>
      </c>
      <c r="G189" s="3" t="s">
        <v>12</v>
      </c>
      <c r="H189" s="3" t="s">
        <v>15</v>
      </c>
      <c r="I189" s="3" t="s">
        <v>16</v>
      </c>
      <c r="J189" s="3">
        <f t="shared" si="2"/>
        <v>3769</v>
      </c>
    </row>
    <row r="190" spans="1:10">
      <c r="A190" s="3">
        <v>189</v>
      </c>
      <c r="B190" s="3" t="s">
        <v>13</v>
      </c>
      <c r="C190" s="3" t="s">
        <v>9</v>
      </c>
      <c r="D190" s="3" t="s">
        <v>11</v>
      </c>
      <c r="E190" s="3" t="s">
        <v>17</v>
      </c>
      <c r="F190" s="3" t="s">
        <v>20</v>
      </c>
      <c r="G190" s="3" t="s">
        <v>12</v>
      </c>
      <c r="H190" s="3" t="s">
        <v>15</v>
      </c>
      <c r="I190" s="3" t="s">
        <v>16</v>
      </c>
      <c r="J190" s="3">
        <f t="shared" si="2"/>
        <v>3513</v>
      </c>
    </row>
    <row r="191" spans="1:10">
      <c r="A191" s="3">
        <v>190</v>
      </c>
      <c r="B191" s="3" t="s">
        <v>13</v>
      </c>
      <c r="C191" s="3" t="s">
        <v>10</v>
      </c>
      <c r="D191" s="3" t="s">
        <v>9</v>
      </c>
      <c r="E191" s="3" t="s">
        <v>17</v>
      </c>
      <c r="F191" s="3" t="s">
        <v>20</v>
      </c>
      <c r="G191" s="3" t="s">
        <v>12</v>
      </c>
      <c r="H191" s="3" t="s">
        <v>15</v>
      </c>
      <c r="I191" s="3" t="s">
        <v>11</v>
      </c>
      <c r="J191" s="3">
        <f t="shared" si="2"/>
        <v>3001</v>
      </c>
    </row>
    <row r="192" spans="1:10">
      <c r="A192" s="3">
        <v>191</v>
      </c>
      <c r="B192" s="3" t="s">
        <v>13</v>
      </c>
      <c r="C192" s="3" t="s">
        <v>10</v>
      </c>
      <c r="D192" s="3" t="s">
        <v>9</v>
      </c>
      <c r="E192" s="3" t="s">
        <v>17</v>
      </c>
      <c r="F192" s="3" t="s">
        <v>20</v>
      </c>
      <c r="G192" s="3" t="s">
        <v>12</v>
      </c>
      <c r="H192" s="3" t="s">
        <v>11</v>
      </c>
      <c r="I192" s="3" t="s">
        <v>16</v>
      </c>
      <c r="J192" s="3">
        <f t="shared" si="2"/>
        <v>1977</v>
      </c>
    </row>
    <row r="193" spans="1:10">
      <c r="A193" s="3">
        <v>192</v>
      </c>
      <c r="B193" s="3" t="s">
        <v>9</v>
      </c>
      <c r="C193" s="3" t="s">
        <v>14</v>
      </c>
      <c r="D193" s="3" t="s">
        <v>10</v>
      </c>
      <c r="E193" s="3" t="s">
        <v>17</v>
      </c>
      <c r="F193" s="3" t="s">
        <v>20</v>
      </c>
      <c r="G193" s="3" t="s">
        <v>12</v>
      </c>
      <c r="H193" s="3" t="s">
        <v>15</v>
      </c>
      <c r="I193" s="3" t="s">
        <v>16</v>
      </c>
      <c r="J193" s="3">
        <f t="shared" si="2"/>
        <v>3705</v>
      </c>
    </row>
    <row r="194" spans="1:10">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c r="A195" s="3">
        <v>194</v>
      </c>
      <c r="B195" s="3" t="s">
        <v>9</v>
      </c>
      <c r="C195" s="3" t="s">
        <v>14</v>
      </c>
      <c r="D195" s="3" t="s">
        <v>10</v>
      </c>
      <c r="E195" s="3" t="s">
        <v>17</v>
      </c>
      <c r="F195" s="3" t="s">
        <v>20</v>
      </c>
      <c r="G195" s="3" t="s">
        <v>12</v>
      </c>
      <c r="H195" s="3" t="s">
        <v>15</v>
      </c>
      <c r="I195" s="3" t="s">
        <v>11</v>
      </c>
      <c r="J195" s="3">
        <f t="shared" si="3"/>
        <v>2937</v>
      </c>
    </row>
    <row r="196" spans="1:10">
      <c r="A196" s="3">
        <v>195</v>
      </c>
      <c r="B196" s="3" t="s">
        <v>9</v>
      </c>
      <c r="C196" s="3" t="s">
        <v>14</v>
      </c>
      <c r="D196" s="3" t="s">
        <v>10</v>
      </c>
      <c r="E196" s="3" t="s">
        <v>17</v>
      </c>
      <c r="F196" s="3" t="s">
        <v>20</v>
      </c>
      <c r="G196" s="3" t="s">
        <v>12</v>
      </c>
      <c r="H196" s="3" t="s">
        <v>11</v>
      </c>
      <c r="I196" s="3" t="s">
        <v>16</v>
      </c>
      <c r="J196" s="3">
        <f t="shared" si="3"/>
        <v>1913</v>
      </c>
    </row>
    <row r="197" spans="1:10">
      <c r="A197" s="3">
        <v>196</v>
      </c>
      <c r="B197" s="3" t="s">
        <v>13</v>
      </c>
      <c r="C197" s="3" t="s">
        <v>14</v>
      </c>
      <c r="D197" s="3" t="s">
        <v>9</v>
      </c>
      <c r="E197" s="3" t="s">
        <v>17</v>
      </c>
      <c r="F197" s="3" t="s">
        <v>20</v>
      </c>
      <c r="G197" s="3" t="s">
        <v>12</v>
      </c>
      <c r="H197" s="3" t="s">
        <v>15</v>
      </c>
      <c r="I197" s="3" t="s">
        <v>16</v>
      </c>
      <c r="J197" s="3">
        <f t="shared" si="3"/>
        <v>3321</v>
      </c>
    </row>
    <row r="198" spans="1:10">
      <c r="A198" s="3">
        <v>197</v>
      </c>
      <c r="B198" s="3" t="s">
        <v>13</v>
      </c>
      <c r="C198" s="3" t="s">
        <v>14</v>
      </c>
      <c r="D198" s="3" t="s">
        <v>10</v>
      </c>
      <c r="E198" s="3" t="s">
        <v>17</v>
      </c>
      <c r="F198" s="3" t="s">
        <v>20</v>
      </c>
      <c r="G198" s="3" t="s">
        <v>12</v>
      </c>
      <c r="H198" s="3" t="s">
        <v>15</v>
      </c>
      <c r="I198" s="3" t="s">
        <v>9</v>
      </c>
      <c r="J198" s="3">
        <f t="shared" si="3"/>
        <v>2809</v>
      </c>
    </row>
    <row r="199" spans="1:10">
      <c r="A199" s="3">
        <v>198</v>
      </c>
      <c r="B199" s="3" t="s">
        <v>13</v>
      </c>
      <c r="C199" s="3" t="s">
        <v>14</v>
      </c>
      <c r="D199" s="3" t="s">
        <v>10</v>
      </c>
      <c r="E199" s="3" t="s">
        <v>17</v>
      </c>
      <c r="F199" s="3" t="s">
        <v>20</v>
      </c>
      <c r="G199" s="3" t="s">
        <v>12</v>
      </c>
      <c r="H199" s="3" t="s">
        <v>9</v>
      </c>
      <c r="I199" s="3" t="s">
        <v>16</v>
      </c>
      <c r="J199" s="3">
        <f t="shared" si="3"/>
        <v>1785</v>
      </c>
    </row>
    <row r="200" spans="1:10">
      <c r="A200" s="3">
        <v>199</v>
      </c>
      <c r="B200" s="3" t="s">
        <v>13</v>
      </c>
      <c r="C200" s="3" t="s">
        <v>14</v>
      </c>
      <c r="D200" s="3" t="s">
        <v>9</v>
      </c>
      <c r="E200" s="3" t="s">
        <v>17</v>
      </c>
      <c r="F200" s="3" t="s">
        <v>20</v>
      </c>
      <c r="G200" s="3" t="s">
        <v>12</v>
      </c>
      <c r="H200" s="3" t="s">
        <v>15</v>
      </c>
      <c r="I200" s="3" t="s">
        <v>11</v>
      </c>
      <c r="J200" s="3">
        <f t="shared" si="3"/>
        <v>2553</v>
      </c>
    </row>
    <row r="201" spans="1:10">
      <c r="A201" s="3">
        <v>200</v>
      </c>
      <c r="B201" s="3" t="s">
        <v>13</v>
      </c>
      <c r="C201" s="3" t="s">
        <v>14</v>
      </c>
      <c r="D201" s="3" t="s">
        <v>9</v>
      </c>
      <c r="E201" s="3" t="s">
        <v>17</v>
      </c>
      <c r="F201" s="3" t="s">
        <v>20</v>
      </c>
      <c r="G201" s="3" t="s">
        <v>12</v>
      </c>
      <c r="H201" s="3" t="s">
        <v>11</v>
      </c>
      <c r="I201" s="3" t="s">
        <v>16</v>
      </c>
      <c r="J201" s="3">
        <f t="shared" si="3"/>
        <v>1529</v>
      </c>
    </row>
    <row r="202" spans="1:10">
      <c r="A202" s="3">
        <v>201</v>
      </c>
      <c r="B202" s="3" t="s">
        <v>13</v>
      </c>
      <c r="C202" s="3" t="s">
        <v>14</v>
      </c>
      <c r="D202" s="3" t="s">
        <v>10</v>
      </c>
      <c r="E202" s="3" t="s">
        <v>17</v>
      </c>
      <c r="F202" s="3" t="s">
        <v>20</v>
      </c>
      <c r="G202" s="3" t="s">
        <v>12</v>
      </c>
      <c r="H202" s="3" t="s">
        <v>9</v>
      </c>
      <c r="I202" s="3" t="s">
        <v>11</v>
      </c>
      <c r="J202" s="3">
        <f t="shared" si="3"/>
        <v>1017</v>
      </c>
    </row>
    <row r="203" spans="1:10">
      <c r="A203" s="3">
        <v>202</v>
      </c>
      <c r="B203" s="3" t="s">
        <v>13</v>
      </c>
      <c r="C203" s="3" t="s">
        <v>10</v>
      </c>
      <c r="D203" s="3" t="s">
        <v>11</v>
      </c>
      <c r="E203" s="3" t="s">
        <v>18</v>
      </c>
      <c r="F203" s="3" t="s">
        <v>20</v>
      </c>
      <c r="G203" s="3" t="s">
        <v>14</v>
      </c>
      <c r="H203" s="3" t="s">
        <v>15</v>
      </c>
      <c r="I203" s="3" t="s">
        <v>16</v>
      </c>
      <c r="J203" s="3">
        <f t="shared" si="3"/>
        <v>4037</v>
      </c>
    </row>
    <row r="204" spans="1:10">
      <c r="A204" s="3">
        <v>203</v>
      </c>
      <c r="B204" s="3" t="s">
        <v>13</v>
      </c>
      <c r="C204" s="3" t="s">
        <v>10</v>
      </c>
      <c r="D204" s="3" t="s">
        <v>11</v>
      </c>
      <c r="E204" s="3" t="s">
        <v>18</v>
      </c>
      <c r="F204" s="3" t="s">
        <v>20</v>
      </c>
      <c r="G204" s="3" t="s">
        <v>12</v>
      </c>
      <c r="H204" s="3" t="s">
        <v>15</v>
      </c>
      <c r="I204" s="3" t="s">
        <v>16</v>
      </c>
      <c r="J204" s="3">
        <f t="shared" si="3"/>
        <v>4005</v>
      </c>
    </row>
    <row r="205" spans="1:10">
      <c r="A205" s="3">
        <v>204</v>
      </c>
      <c r="B205" s="3" t="s">
        <v>11</v>
      </c>
      <c r="C205" s="3" t="s">
        <v>14</v>
      </c>
      <c r="D205" s="3" t="s">
        <v>10</v>
      </c>
      <c r="E205" s="3" t="s">
        <v>18</v>
      </c>
      <c r="F205" s="3" t="s">
        <v>20</v>
      </c>
      <c r="G205" s="3" t="s">
        <v>12</v>
      </c>
      <c r="H205" s="3" t="s">
        <v>15</v>
      </c>
      <c r="I205" s="3" t="s">
        <v>16</v>
      </c>
      <c r="J205" s="3">
        <f t="shared" si="3"/>
        <v>3941</v>
      </c>
    </row>
    <row r="206" spans="1:10">
      <c r="A206" s="3">
        <v>205</v>
      </c>
      <c r="B206" s="3" t="s">
        <v>13</v>
      </c>
      <c r="C206" s="3" t="s">
        <v>14</v>
      </c>
      <c r="D206" s="3" t="s">
        <v>10</v>
      </c>
      <c r="E206" s="3" t="s">
        <v>18</v>
      </c>
      <c r="F206" s="3" t="s">
        <v>20</v>
      </c>
      <c r="G206" s="3" t="s">
        <v>12</v>
      </c>
      <c r="H206" s="3" t="s">
        <v>15</v>
      </c>
      <c r="I206" s="3" t="s">
        <v>16</v>
      </c>
      <c r="J206" s="3">
        <f t="shared" si="3"/>
        <v>3813</v>
      </c>
    </row>
    <row r="207" spans="1:10">
      <c r="A207" s="3">
        <v>206</v>
      </c>
      <c r="B207" s="3" t="s">
        <v>13</v>
      </c>
      <c r="C207" s="3" t="s">
        <v>14</v>
      </c>
      <c r="D207" s="3" t="s">
        <v>11</v>
      </c>
      <c r="E207" s="3" t="s">
        <v>18</v>
      </c>
      <c r="F207" s="3" t="s">
        <v>20</v>
      </c>
      <c r="G207" s="3" t="s">
        <v>12</v>
      </c>
      <c r="H207" s="3" t="s">
        <v>15</v>
      </c>
      <c r="I207" s="3" t="s">
        <v>16</v>
      </c>
      <c r="J207" s="3">
        <f t="shared" si="3"/>
        <v>3557</v>
      </c>
    </row>
    <row r="208" spans="1:10">
      <c r="A208" s="3">
        <v>207</v>
      </c>
      <c r="B208" s="3" t="s">
        <v>13</v>
      </c>
      <c r="C208" s="3" t="s">
        <v>14</v>
      </c>
      <c r="D208" s="3" t="s">
        <v>10</v>
      </c>
      <c r="E208" s="3" t="s">
        <v>18</v>
      </c>
      <c r="F208" s="3" t="s">
        <v>20</v>
      </c>
      <c r="G208" s="3" t="s">
        <v>12</v>
      </c>
      <c r="H208" s="3" t="s">
        <v>15</v>
      </c>
      <c r="I208" s="3" t="s">
        <v>11</v>
      </c>
      <c r="J208" s="3">
        <f t="shared" si="3"/>
        <v>3045</v>
      </c>
    </row>
    <row r="209" spans="1:10">
      <c r="A209" s="3">
        <v>208</v>
      </c>
      <c r="B209" s="3" t="s">
        <v>13</v>
      </c>
      <c r="C209" s="3" t="s">
        <v>14</v>
      </c>
      <c r="D209" s="3" t="s">
        <v>10</v>
      </c>
      <c r="E209" s="3" t="s">
        <v>18</v>
      </c>
      <c r="F209" s="3" t="s">
        <v>20</v>
      </c>
      <c r="G209" s="3" t="s">
        <v>12</v>
      </c>
      <c r="H209" s="3" t="s">
        <v>11</v>
      </c>
      <c r="I209" s="3" t="s">
        <v>16</v>
      </c>
      <c r="J209" s="3">
        <f t="shared" si="3"/>
        <v>2021</v>
      </c>
    </row>
    <row r="210" spans="1:10">
      <c r="A210" s="3">
        <v>209</v>
      </c>
      <c r="B210" s="3" t="s">
        <v>9</v>
      </c>
      <c r="C210" s="3" t="s">
        <v>10</v>
      </c>
      <c r="D210" s="3" t="s">
        <v>11</v>
      </c>
      <c r="E210" s="3" t="s">
        <v>18</v>
      </c>
      <c r="F210" s="3" t="s">
        <v>20</v>
      </c>
      <c r="G210" s="3" t="s">
        <v>13</v>
      </c>
      <c r="H210" s="3" t="s">
        <v>15</v>
      </c>
      <c r="I210" s="3" t="s">
        <v>16</v>
      </c>
      <c r="J210" s="3">
        <f t="shared" si="3"/>
        <v>3989</v>
      </c>
    </row>
    <row r="211" spans="1:10">
      <c r="A211" s="3">
        <v>210</v>
      </c>
      <c r="B211" s="3" t="s">
        <v>9</v>
      </c>
      <c r="C211" s="3" t="s">
        <v>10</v>
      </c>
      <c r="D211" s="3" t="s">
        <v>11</v>
      </c>
      <c r="E211" s="3" t="s">
        <v>18</v>
      </c>
      <c r="F211" s="3" t="s">
        <v>20</v>
      </c>
      <c r="G211" s="3" t="s">
        <v>14</v>
      </c>
      <c r="H211" s="3" t="s">
        <v>15</v>
      </c>
      <c r="I211" s="3" t="s">
        <v>16</v>
      </c>
      <c r="J211" s="3">
        <f t="shared" si="3"/>
        <v>3925</v>
      </c>
    </row>
    <row r="212" spans="1:10">
      <c r="A212" s="3">
        <v>211</v>
      </c>
      <c r="B212" s="3" t="s">
        <v>9</v>
      </c>
      <c r="C212" s="3" t="s">
        <v>14</v>
      </c>
      <c r="D212" s="3" t="s">
        <v>10</v>
      </c>
      <c r="E212" s="3" t="s">
        <v>18</v>
      </c>
      <c r="F212" s="3" t="s">
        <v>20</v>
      </c>
      <c r="G212" s="3" t="s">
        <v>13</v>
      </c>
      <c r="H212" s="3" t="s">
        <v>15</v>
      </c>
      <c r="I212" s="3" t="s">
        <v>16</v>
      </c>
      <c r="J212" s="3">
        <f t="shared" si="3"/>
        <v>3797</v>
      </c>
    </row>
    <row r="213" spans="1:10">
      <c r="A213" s="3">
        <v>212</v>
      </c>
      <c r="B213" s="3" t="s">
        <v>9</v>
      </c>
      <c r="C213" s="3" t="s">
        <v>14</v>
      </c>
      <c r="D213" s="3" t="s">
        <v>11</v>
      </c>
      <c r="E213" s="3" t="s">
        <v>18</v>
      </c>
      <c r="F213" s="3" t="s">
        <v>20</v>
      </c>
      <c r="G213" s="3" t="s">
        <v>13</v>
      </c>
      <c r="H213" s="3" t="s">
        <v>15</v>
      </c>
      <c r="I213" s="3" t="s">
        <v>16</v>
      </c>
      <c r="J213" s="3">
        <f t="shared" si="3"/>
        <v>3541</v>
      </c>
    </row>
    <row r="214" spans="1:10">
      <c r="A214" s="3">
        <v>213</v>
      </c>
      <c r="B214" s="3" t="s">
        <v>9</v>
      </c>
      <c r="C214" s="3" t="s">
        <v>14</v>
      </c>
      <c r="D214" s="3" t="s">
        <v>10</v>
      </c>
      <c r="E214" s="3" t="s">
        <v>18</v>
      </c>
      <c r="F214" s="3" t="s">
        <v>20</v>
      </c>
      <c r="G214" s="3" t="s">
        <v>13</v>
      </c>
      <c r="H214" s="3" t="s">
        <v>15</v>
      </c>
      <c r="I214" s="3" t="s">
        <v>11</v>
      </c>
      <c r="J214" s="3">
        <f t="shared" si="3"/>
        <v>3029</v>
      </c>
    </row>
    <row r="215" spans="1:10">
      <c r="A215" s="3">
        <v>214</v>
      </c>
      <c r="B215" s="3" t="s">
        <v>9</v>
      </c>
      <c r="C215" s="3" t="s">
        <v>14</v>
      </c>
      <c r="D215" s="3" t="s">
        <v>10</v>
      </c>
      <c r="E215" s="3" t="s">
        <v>18</v>
      </c>
      <c r="F215" s="3" t="s">
        <v>20</v>
      </c>
      <c r="G215" s="3" t="s">
        <v>13</v>
      </c>
      <c r="H215" s="3" t="s">
        <v>11</v>
      </c>
      <c r="I215" s="3" t="s">
        <v>16</v>
      </c>
      <c r="J215" s="3">
        <f t="shared" si="3"/>
        <v>2005</v>
      </c>
    </row>
    <row r="216" spans="1:10">
      <c r="A216" s="3">
        <v>215</v>
      </c>
      <c r="B216" s="3" t="s">
        <v>9</v>
      </c>
      <c r="C216" s="3" t="s">
        <v>10</v>
      </c>
      <c r="D216" s="3" t="s">
        <v>11</v>
      </c>
      <c r="E216" s="3" t="s">
        <v>18</v>
      </c>
      <c r="F216" s="3" t="s">
        <v>20</v>
      </c>
      <c r="G216" s="3" t="s">
        <v>12</v>
      </c>
      <c r="H216" s="3" t="s">
        <v>15</v>
      </c>
      <c r="I216" s="3" t="s">
        <v>16</v>
      </c>
      <c r="J216" s="3">
        <f t="shared" si="3"/>
        <v>3893</v>
      </c>
    </row>
    <row r="217" spans="1:10">
      <c r="A217" s="3">
        <v>216</v>
      </c>
      <c r="B217" s="3" t="s">
        <v>13</v>
      </c>
      <c r="C217" s="3" t="s">
        <v>10</v>
      </c>
      <c r="D217" s="3" t="s">
        <v>9</v>
      </c>
      <c r="E217" s="3" t="s">
        <v>18</v>
      </c>
      <c r="F217" s="3" t="s">
        <v>20</v>
      </c>
      <c r="G217" s="3" t="s">
        <v>12</v>
      </c>
      <c r="H217" s="3" t="s">
        <v>15</v>
      </c>
      <c r="I217" s="3" t="s">
        <v>16</v>
      </c>
      <c r="J217" s="3">
        <f t="shared" si="3"/>
        <v>3765</v>
      </c>
    </row>
    <row r="218" spans="1:10">
      <c r="A218" s="3">
        <v>217</v>
      </c>
      <c r="B218" s="3" t="s">
        <v>13</v>
      </c>
      <c r="C218" s="3" t="s">
        <v>9</v>
      </c>
      <c r="D218" s="3" t="s">
        <v>11</v>
      </c>
      <c r="E218" s="3" t="s">
        <v>18</v>
      </c>
      <c r="F218" s="3" t="s">
        <v>20</v>
      </c>
      <c r="G218" s="3" t="s">
        <v>12</v>
      </c>
      <c r="H218" s="3" t="s">
        <v>15</v>
      </c>
      <c r="I218" s="3" t="s">
        <v>16</v>
      </c>
      <c r="J218" s="3">
        <f t="shared" si="3"/>
        <v>3509</v>
      </c>
    </row>
    <row r="219" spans="1:10">
      <c r="A219" s="3">
        <v>218</v>
      </c>
      <c r="B219" s="3" t="s">
        <v>13</v>
      </c>
      <c r="C219" s="3" t="s">
        <v>10</v>
      </c>
      <c r="D219" s="3" t="s">
        <v>9</v>
      </c>
      <c r="E219" s="3" t="s">
        <v>18</v>
      </c>
      <c r="F219" s="3" t="s">
        <v>20</v>
      </c>
      <c r="G219" s="3" t="s">
        <v>12</v>
      </c>
      <c r="H219" s="3" t="s">
        <v>15</v>
      </c>
      <c r="I219" s="3" t="s">
        <v>11</v>
      </c>
      <c r="J219" s="3">
        <f t="shared" si="3"/>
        <v>2997</v>
      </c>
    </row>
    <row r="220" spans="1:10">
      <c r="A220" s="3">
        <v>219</v>
      </c>
      <c r="B220" s="3" t="s">
        <v>13</v>
      </c>
      <c r="C220" s="3" t="s">
        <v>10</v>
      </c>
      <c r="D220" s="3" t="s">
        <v>9</v>
      </c>
      <c r="E220" s="3" t="s">
        <v>18</v>
      </c>
      <c r="F220" s="3" t="s">
        <v>20</v>
      </c>
      <c r="G220" s="3" t="s">
        <v>12</v>
      </c>
      <c r="H220" s="3" t="s">
        <v>11</v>
      </c>
      <c r="I220" s="3" t="s">
        <v>16</v>
      </c>
      <c r="J220" s="3">
        <f t="shared" si="3"/>
        <v>1973</v>
      </c>
    </row>
    <row r="221" spans="1:10">
      <c r="A221" s="3">
        <v>220</v>
      </c>
      <c r="B221" s="3" t="s">
        <v>9</v>
      </c>
      <c r="C221" s="3" t="s">
        <v>14</v>
      </c>
      <c r="D221" s="3" t="s">
        <v>10</v>
      </c>
      <c r="E221" s="3" t="s">
        <v>18</v>
      </c>
      <c r="F221" s="3" t="s">
        <v>20</v>
      </c>
      <c r="G221" s="3" t="s">
        <v>12</v>
      </c>
      <c r="H221" s="3" t="s">
        <v>15</v>
      </c>
      <c r="I221" s="3" t="s">
        <v>16</v>
      </c>
      <c r="J221" s="3">
        <f t="shared" si="3"/>
        <v>3701</v>
      </c>
    </row>
    <row r="222" spans="1:10">
      <c r="A222" s="3">
        <v>221</v>
      </c>
      <c r="B222" s="3" t="s">
        <v>9</v>
      </c>
      <c r="C222" s="3" t="s">
        <v>14</v>
      </c>
      <c r="D222" s="3" t="s">
        <v>11</v>
      </c>
      <c r="E222" s="3" t="s">
        <v>18</v>
      </c>
      <c r="F222" s="3" t="s">
        <v>20</v>
      </c>
      <c r="G222" s="3" t="s">
        <v>12</v>
      </c>
      <c r="H222" s="3" t="s">
        <v>15</v>
      </c>
      <c r="I222" s="3" t="s">
        <v>16</v>
      </c>
      <c r="J222" s="3">
        <f t="shared" si="3"/>
        <v>3445</v>
      </c>
    </row>
    <row r="223" spans="1:10">
      <c r="A223" s="3">
        <v>222</v>
      </c>
      <c r="B223" s="3" t="s">
        <v>9</v>
      </c>
      <c r="C223" s="3" t="s">
        <v>14</v>
      </c>
      <c r="D223" s="3" t="s">
        <v>10</v>
      </c>
      <c r="E223" s="3" t="s">
        <v>18</v>
      </c>
      <c r="F223" s="3" t="s">
        <v>20</v>
      </c>
      <c r="G223" s="3" t="s">
        <v>12</v>
      </c>
      <c r="H223" s="3" t="s">
        <v>15</v>
      </c>
      <c r="I223" s="3" t="s">
        <v>11</v>
      </c>
      <c r="J223" s="3">
        <f t="shared" si="3"/>
        <v>2933</v>
      </c>
    </row>
    <row r="224" spans="1:10">
      <c r="A224" s="3">
        <v>223</v>
      </c>
      <c r="B224" s="3" t="s">
        <v>9</v>
      </c>
      <c r="C224" s="3" t="s">
        <v>14</v>
      </c>
      <c r="D224" s="3" t="s">
        <v>10</v>
      </c>
      <c r="E224" s="3" t="s">
        <v>18</v>
      </c>
      <c r="F224" s="3" t="s">
        <v>20</v>
      </c>
      <c r="G224" s="3" t="s">
        <v>12</v>
      </c>
      <c r="H224" s="3" t="s">
        <v>11</v>
      </c>
      <c r="I224" s="3" t="s">
        <v>16</v>
      </c>
      <c r="J224" s="3">
        <f t="shared" si="3"/>
        <v>1909</v>
      </c>
    </row>
    <row r="225" spans="1:10">
      <c r="A225" s="3">
        <v>224</v>
      </c>
      <c r="B225" s="3" t="s">
        <v>13</v>
      </c>
      <c r="C225" s="3" t="s">
        <v>14</v>
      </c>
      <c r="D225" s="3" t="s">
        <v>9</v>
      </c>
      <c r="E225" s="3" t="s">
        <v>18</v>
      </c>
      <c r="F225" s="3" t="s">
        <v>20</v>
      </c>
      <c r="G225" s="3" t="s">
        <v>12</v>
      </c>
      <c r="H225" s="3" t="s">
        <v>15</v>
      </c>
      <c r="I225" s="3" t="s">
        <v>16</v>
      </c>
      <c r="J225" s="3">
        <f t="shared" si="3"/>
        <v>3317</v>
      </c>
    </row>
    <row r="226" spans="1:10">
      <c r="A226" s="3">
        <v>225</v>
      </c>
      <c r="B226" s="3" t="s">
        <v>13</v>
      </c>
      <c r="C226" s="3" t="s">
        <v>14</v>
      </c>
      <c r="D226" s="3" t="s">
        <v>10</v>
      </c>
      <c r="E226" s="3" t="s">
        <v>18</v>
      </c>
      <c r="F226" s="3" t="s">
        <v>20</v>
      </c>
      <c r="G226" s="3" t="s">
        <v>12</v>
      </c>
      <c r="H226" s="3" t="s">
        <v>15</v>
      </c>
      <c r="I226" s="3" t="s">
        <v>9</v>
      </c>
      <c r="J226" s="3">
        <f t="shared" si="3"/>
        <v>2805</v>
      </c>
    </row>
    <row r="227" spans="1:10">
      <c r="A227" s="3">
        <v>226</v>
      </c>
      <c r="B227" s="3" t="s">
        <v>13</v>
      </c>
      <c r="C227" s="3" t="s">
        <v>14</v>
      </c>
      <c r="D227" s="3" t="s">
        <v>10</v>
      </c>
      <c r="E227" s="3" t="s">
        <v>18</v>
      </c>
      <c r="F227" s="3" t="s">
        <v>20</v>
      </c>
      <c r="G227" s="3" t="s">
        <v>12</v>
      </c>
      <c r="H227" s="3" t="s">
        <v>9</v>
      </c>
      <c r="I227" s="3" t="s">
        <v>16</v>
      </c>
      <c r="J227" s="3">
        <f t="shared" si="3"/>
        <v>1781</v>
      </c>
    </row>
    <row r="228" spans="1:10">
      <c r="A228" s="3">
        <v>227</v>
      </c>
      <c r="B228" s="3" t="s">
        <v>13</v>
      </c>
      <c r="C228" s="3" t="s">
        <v>14</v>
      </c>
      <c r="D228" s="3" t="s">
        <v>9</v>
      </c>
      <c r="E228" s="3" t="s">
        <v>18</v>
      </c>
      <c r="F228" s="3" t="s">
        <v>20</v>
      </c>
      <c r="G228" s="3" t="s">
        <v>12</v>
      </c>
      <c r="H228" s="3" t="s">
        <v>15</v>
      </c>
      <c r="I228" s="3" t="s">
        <v>11</v>
      </c>
      <c r="J228" s="3">
        <f t="shared" si="3"/>
        <v>2549</v>
      </c>
    </row>
    <row r="229" spans="1:10">
      <c r="A229" s="3">
        <v>228</v>
      </c>
      <c r="B229" s="3" t="s">
        <v>13</v>
      </c>
      <c r="C229" s="3" t="s">
        <v>14</v>
      </c>
      <c r="D229" s="3" t="s">
        <v>9</v>
      </c>
      <c r="E229" s="3" t="s">
        <v>18</v>
      </c>
      <c r="F229" s="3" t="s">
        <v>20</v>
      </c>
      <c r="G229" s="3" t="s">
        <v>12</v>
      </c>
      <c r="H229" s="3" t="s">
        <v>11</v>
      </c>
      <c r="I229" s="3" t="s">
        <v>16</v>
      </c>
      <c r="J229" s="3">
        <f t="shared" si="3"/>
        <v>1525</v>
      </c>
    </row>
    <row r="230" spans="1:10">
      <c r="A230" s="3">
        <v>229</v>
      </c>
      <c r="B230" s="3" t="s">
        <v>13</v>
      </c>
      <c r="C230" s="3" t="s">
        <v>14</v>
      </c>
      <c r="D230" s="3" t="s">
        <v>10</v>
      </c>
      <c r="E230" s="3" t="s">
        <v>18</v>
      </c>
      <c r="F230" s="3" t="s">
        <v>20</v>
      </c>
      <c r="G230" s="3" t="s">
        <v>12</v>
      </c>
      <c r="H230" s="3" t="s">
        <v>9</v>
      </c>
      <c r="I230" s="3" t="s">
        <v>11</v>
      </c>
      <c r="J230" s="3">
        <f t="shared" si="3"/>
        <v>1013</v>
      </c>
    </row>
    <row r="231" spans="1:10">
      <c r="A231" s="3">
        <v>230</v>
      </c>
      <c r="B231" s="3" t="s">
        <v>13</v>
      </c>
      <c r="C231" s="3" t="s">
        <v>10</v>
      </c>
      <c r="D231" s="3" t="s">
        <v>11</v>
      </c>
      <c r="E231" s="3" t="s">
        <v>18</v>
      </c>
      <c r="F231" s="3" t="s">
        <v>20</v>
      </c>
      <c r="G231" s="3" t="s">
        <v>17</v>
      </c>
      <c r="H231" s="3" t="s">
        <v>15</v>
      </c>
      <c r="I231" s="3" t="s">
        <v>16</v>
      </c>
      <c r="J231" s="3">
        <f t="shared" si="3"/>
        <v>3981</v>
      </c>
    </row>
    <row r="232" spans="1:10">
      <c r="A232" s="3">
        <v>231</v>
      </c>
      <c r="B232" s="3" t="s">
        <v>11</v>
      </c>
      <c r="C232" s="3" t="s">
        <v>14</v>
      </c>
      <c r="D232" s="3" t="s">
        <v>10</v>
      </c>
      <c r="E232" s="3" t="s">
        <v>18</v>
      </c>
      <c r="F232" s="3" t="s">
        <v>20</v>
      </c>
      <c r="G232" s="3" t="s">
        <v>17</v>
      </c>
      <c r="H232" s="3" t="s">
        <v>15</v>
      </c>
      <c r="I232" s="3" t="s">
        <v>16</v>
      </c>
      <c r="J232" s="3">
        <f t="shared" si="3"/>
        <v>3917</v>
      </c>
    </row>
    <row r="233" spans="1:10">
      <c r="A233" s="3">
        <v>232</v>
      </c>
      <c r="B233" s="3" t="s">
        <v>13</v>
      </c>
      <c r="C233" s="3" t="s">
        <v>14</v>
      </c>
      <c r="D233" s="3" t="s">
        <v>10</v>
      </c>
      <c r="E233" s="3" t="s">
        <v>18</v>
      </c>
      <c r="F233" s="3" t="s">
        <v>20</v>
      </c>
      <c r="G233" s="3" t="s">
        <v>17</v>
      </c>
      <c r="H233" s="3" t="s">
        <v>15</v>
      </c>
      <c r="I233" s="3" t="s">
        <v>16</v>
      </c>
      <c r="J233" s="3">
        <f t="shared" si="3"/>
        <v>3789</v>
      </c>
    </row>
    <row r="234" spans="1:10">
      <c r="A234" s="3">
        <v>233</v>
      </c>
      <c r="B234" s="3" t="s">
        <v>13</v>
      </c>
      <c r="C234" s="3" t="s">
        <v>14</v>
      </c>
      <c r="D234" s="3" t="s">
        <v>11</v>
      </c>
      <c r="E234" s="3" t="s">
        <v>18</v>
      </c>
      <c r="F234" s="3" t="s">
        <v>20</v>
      </c>
      <c r="G234" s="3" t="s">
        <v>17</v>
      </c>
      <c r="H234" s="3" t="s">
        <v>15</v>
      </c>
      <c r="I234" s="3" t="s">
        <v>16</v>
      </c>
      <c r="J234" s="3">
        <f t="shared" si="3"/>
        <v>3533</v>
      </c>
    </row>
    <row r="235" spans="1:10">
      <c r="A235" s="3">
        <v>234</v>
      </c>
      <c r="B235" s="3" t="s">
        <v>13</v>
      </c>
      <c r="C235" s="3" t="s">
        <v>14</v>
      </c>
      <c r="D235" s="3" t="s">
        <v>10</v>
      </c>
      <c r="E235" s="3" t="s">
        <v>18</v>
      </c>
      <c r="F235" s="3" t="s">
        <v>20</v>
      </c>
      <c r="G235" s="3" t="s">
        <v>17</v>
      </c>
      <c r="H235" s="3" t="s">
        <v>15</v>
      </c>
      <c r="I235" s="3" t="s">
        <v>11</v>
      </c>
      <c r="J235" s="3">
        <f t="shared" si="3"/>
        <v>3021</v>
      </c>
    </row>
    <row r="236" spans="1:10">
      <c r="A236" s="3">
        <v>235</v>
      </c>
      <c r="B236" s="3" t="s">
        <v>13</v>
      </c>
      <c r="C236" s="3" t="s">
        <v>14</v>
      </c>
      <c r="D236" s="3" t="s">
        <v>10</v>
      </c>
      <c r="E236" s="3" t="s">
        <v>18</v>
      </c>
      <c r="F236" s="3" t="s">
        <v>20</v>
      </c>
      <c r="G236" s="3" t="s">
        <v>17</v>
      </c>
      <c r="H236" s="3" t="s">
        <v>11</v>
      </c>
      <c r="I236" s="3" t="s">
        <v>16</v>
      </c>
      <c r="J236" s="3">
        <f t="shared" si="3"/>
        <v>1997</v>
      </c>
    </row>
    <row r="237" spans="1:10">
      <c r="A237" s="3">
        <v>236</v>
      </c>
      <c r="B237" s="3" t="s">
        <v>18</v>
      </c>
      <c r="C237" s="3" t="s">
        <v>10</v>
      </c>
      <c r="D237" s="3" t="s">
        <v>11</v>
      </c>
      <c r="E237" s="3" t="s">
        <v>17</v>
      </c>
      <c r="F237" s="3" t="s">
        <v>20</v>
      </c>
      <c r="G237" s="3" t="s">
        <v>12</v>
      </c>
      <c r="H237" s="3" t="s">
        <v>15</v>
      </c>
      <c r="I237" s="3" t="s">
        <v>16</v>
      </c>
      <c r="J237" s="3">
        <f t="shared" si="3"/>
        <v>3885</v>
      </c>
    </row>
    <row r="238" spans="1:10">
      <c r="A238" s="3">
        <v>237</v>
      </c>
      <c r="B238" s="3" t="s">
        <v>13</v>
      </c>
      <c r="C238" s="3" t="s">
        <v>10</v>
      </c>
      <c r="D238" s="3" t="s">
        <v>12</v>
      </c>
      <c r="E238" s="3" t="s">
        <v>18</v>
      </c>
      <c r="F238" s="3" t="s">
        <v>20</v>
      </c>
      <c r="G238" s="3" t="s">
        <v>17</v>
      </c>
      <c r="H238" s="3" t="s">
        <v>15</v>
      </c>
      <c r="I238" s="3" t="s">
        <v>16</v>
      </c>
      <c r="J238" s="3">
        <f t="shared" si="3"/>
        <v>3757</v>
      </c>
    </row>
    <row r="239" spans="1:10">
      <c r="A239" s="3">
        <v>238</v>
      </c>
      <c r="B239" s="3" t="s">
        <v>13</v>
      </c>
      <c r="C239" s="3" t="s">
        <v>12</v>
      </c>
      <c r="D239" s="3" t="s">
        <v>11</v>
      </c>
      <c r="E239" s="3" t="s">
        <v>18</v>
      </c>
      <c r="F239" s="3" t="s">
        <v>20</v>
      </c>
      <c r="G239" s="3" t="s">
        <v>17</v>
      </c>
      <c r="H239" s="3" t="s">
        <v>15</v>
      </c>
      <c r="I239" s="3" t="s">
        <v>16</v>
      </c>
      <c r="J239" s="3">
        <f t="shared" si="3"/>
        <v>3501</v>
      </c>
    </row>
    <row r="240" spans="1:10">
      <c r="A240" s="3">
        <v>239</v>
      </c>
      <c r="B240" s="3" t="s">
        <v>13</v>
      </c>
      <c r="C240" s="3" t="s">
        <v>10</v>
      </c>
      <c r="D240" s="3" t="s">
        <v>12</v>
      </c>
      <c r="E240" s="3" t="s">
        <v>18</v>
      </c>
      <c r="F240" s="3" t="s">
        <v>20</v>
      </c>
      <c r="G240" s="3" t="s">
        <v>17</v>
      </c>
      <c r="H240" s="3" t="s">
        <v>15</v>
      </c>
      <c r="I240" s="3" t="s">
        <v>11</v>
      </c>
      <c r="J240" s="3">
        <f t="shared" si="3"/>
        <v>2989</v>
      </c>
    </row>
    <row r="241" spans="1:10">
      <c r="A241" s="3">
        <v>240</v>
      </c>
      <c r="B241" s="3" t="s">
        <v>13</v>
      </c>
      <c r="C241" s="3" t="s">
        <v>10</v>
      </c>
      <c r="D241" s="3" t="s">
        <v>12</v>
      </c>
      <c r="E241" s="3" t="s">
        <v>18</v>
      </c>
      <c r="F241" s="3" t="s">
        <v>20</v>
      </c>
      <c r="G241" s="3" t="s">
        <v>17</v>
      </c>
      <c r="H241" s="3" t="s">
        <v>11</v>
      </c>
      <c r="I241" s="3" t="s">
        <v>16</v>
      </c>
      <c r="J241" s="3">
        <f t="shared" si="3"/>
        <v>1965</v>
      </c>
    </row>
    <row r="242" spans="1:10">
      <c r="A242" s="3">
        <v>241</v>
      </c>
      <c r="B242" s="3" t="s">
        <v>18</v>
      </c>
      <c r="C242" s="3" t="s">
        <v>14</v>
      </c>
      <c r="D242" s="3" t="s">
        <v>10</v>
      </c>
      <c r="E242" s="3" t="s">
        <v>17</v>
      </c>
      <c r="F242" s="3" t="s">
        <v>20</v>
      </c>
      <c r="G242" s="3" t="s">
        <v>12</v>
      </c>
      <c r="H242" s="3" t="s">
        <v>15</v>
      </c>
      <c r="I242" s="3" t="s">
        <v>16</v>
      </c>
      <c r="J242" s="3">
        <f t="shared" si="3"/>
        <v>3693</v>
      </c>
    </row>
    <row r="243" spans="1:10">
      <c r="A243" s="3">
        <v>242</v>
      </c>
      <c r="B243" s="3" t="s">
        <v>18</v>
      </c>
      <c r="C243" s="3" t="s">
        <v>14</v>
      </c>
      <c r="D243" s="3" t="s">
        <v>11</v>
      </c>
      <c r="E243" s="3" t="s">
        <v>17</v>
      </c>
      <c r="F243" s="3" t="s">
        <v>20</v>
      </c>
      <c r="G243" s="3" t="s">
        <v>12</v>
      </c>
      <c r="H243" s="3" t="s">
        <v>15</v>
      </c>
      <c r="I243" s="3" t="s">
        <v>16</v>
      </c>
      <c r="J243" s="3">
        <f t="shared" si="3"/>
        <v>3437</v>
      </c>
    </row>
    <row r="244" spans="1:10">
      <c r="A244" s="3">
        <v>243</v>
      </c>
      <c r="B244" s="3" t="s">
        <v>18</v>
      </c>
      <c r="C244" s="3" t="s">
        <v>14</v>
      </c>
      <c r="D244" s="3" t="s">
        <v>10</v>
      </c>
      <c r="E244" s="3" t="s">
        <v>17</v>
      </c>
      <c r="F244" s="3" t="s">
        <v>20</v>
      </c>
      <c r="G244" s="3" t="s">
        <v>12</v>
      </c>
      <c r="H244" s="3" t="s">
        <v>15</v>
      </c>
      <c r="I244" s="3" t="s">
        <v>11</v>
      </c>
      <c r="J244" s="3">
        <f t="shared" si="3"/>
        <v>2925</v>
      </c>
    </row>
    <row r="245" spans="1:10">
      <c r="A245" s="3">
        <v>244</v>
      </c>
      <c r="B245" s="3" t="s">
        <v>18</v>
      </c>
      <c r="C245" s="3" t="s">
        <v>14</v>
      </c>
      <c r="D245" s="3" t="s">
        <v>10</v>
      </c>
      <c r="E245" s="3" t="s">
        <v>17</v>
      </c>
      <c r="F245" s="3" t="s">
        <v>20</v>
      </c>
      <c r="G245" s="3" t="s">
        <v>12</v>
      </c>
      <c r="H245" s="3" t="s">
        <v>11</v>
      </c>
      <c r="I245" s="3" t="s">
        <v>16</v>
      </c>
      <c r="J245" s="3">
        <f t="shared" si="3"/>
        <v>1901</v>
      </c>
    </row>
    <row r="246" spans="1:10">
      <c r="A246" s="3">
        <v>245</v>
      </c>
      <c r="B246" s="3" t="s">
        <v>13</v>
      </c>
      <c r="C246" s="3" t="s">
        <v>14</v>
      </c>
      <c r="D246" s="3" t="s">
        <v>12</v>
      </c>
      <c r="E246" s="3" t="s">
        <v>18</v>
      </c>
      <c r="F246" s="3" t="s">
        <v>20</v>
      </c>
      <c r="G246" s="3" t="s">
        <v>17</v>
      </c>
      <c r="H246" s="3" t="s">
        <v>15</v>
      </c>
      <c r="I246" s="3" t="s">
        <v>16</v>
      </c>
      <c r="J246" s="3">
        <f t="shared" si="3"/>
        <v>3309</v>
      </c>
    </row>
    <row r="247" spans="1:10">
      <c r="A247" s="3">
        <v>246</v>
      </c>
      <c r="B247" s="3" t="s">
        <v>18</v>
      </c>
      <c r="C247" s="3" t="s">
        <v>14</v>
      </c>
      <c r="D247" s="3" t="s">
        <v>10</v>
      </c>
      <c r="E247" s="3" t="s">
        <v>17</v>
      </c>
      <c r="F247" s="3" t="s">
        <v>20</v>
      </c>
      <c r="G247" s="3" t="s">
        <v>12</v>
      </c>
      <c r="H247" s="3" t="s">
        <v>15</v>
      </c>
      <c r="I247" s="3" t="s">
        <v>13</v>
      </c>
      <c r="J247" s="3">
        <f t="shared" si="3"/>
        <v>2797</v>
      </c>
    </row>
    <row r="248" spans="1:10">
      <c r="A248" s="3">
        <v>247</v>
      </c>
      <c r="B248" s="3" t="s">
        <v>13</v>
      </c>
      <c r="C248" s="3" t="s">
        <v>14</v>
      </c>
      <c r="D248" s="3" t="s">
        <v>10</v>
      </c>
      <c r="E248" s="3" t="s">
        <v>18</v>
      </c>
      <c r="F248" s="3" t="s">
        <v>20</v>
      </c>
      <c r="G248" s="3" t="s">
        <v>12</v>
      </c>
      <c r="H248" s="3" t="s">
        <v>17</v>
      </c>
      <c r="I248" s="3" t="s">
        <v>16</v>
      </c>
      <c r="J248" s="3">
        <f t="shared" si="3"/>
        <v>1773</v>
      </c>
    </row>
    <row r="249" spans="1:10">
      <c r="A249" s="3">
        <v>248</v>
      </c>
      <c r="B249" s="3" t="s">
        <v>13</v>
      </c>
      <c r="C249" s="3" t="s">
        <v>14</v>
      </c>
      <c r="D249" s="3" t="s">
        <v>12</v>
      </c>
      <c r="E249" s="3" t="s">
        <v>18</v>
      </c>
      <c r="F249" s="3" t="s">
        <v>20</v>
      </c>
      <c r="G249" s="3" t="s">
        <v>17</v>
      </c>
      <c r="H249" s="3" t="s">
        <v>15</v>
      </c>
      <c r="I249" s="3" t="s">
        <v>11</v>
      </c>
      <c r="J249" s="3">
        <f t="shared" si="3"/>
        <v>2541</v>
      </c>
    </row>
    <row r="250" spans="1:10">
      <c r="A250" s="3">
        <v>249</v>
      </c>
      <c r="B250" s="3" t="s">
        <v>13</v>
      </c>
      <c r="C250" s="3" t="s">
        <v>14</v>
      </c>
      <c r="D250" s="3" t="s">
        <v>12</v>
      </c>
      <c r="E250" s="3" t="s">
        <v>18</v>
      </c>
      <c r="F250" s="3" t="s">
        <v>20</v>
      </c>
      <c r="G250" s="3" t="s">
        <v>17</v>
      </c>
      <c r="H250" s="3" t="s">
        <v>11</v>
      </c>
      <c r="I250" s="3" t="s">
        <v>16</v>
      </c>
      <c r="J250" s="3">
        <f t="shared" si="3"/>
        <v>1517</v>
      </c>
    </row>
    <row r="251" spans="1:10">
      <c r="A251" s="3">
        <v>250</v>
      </c>
      <c r="B251" s="3" t="s">
        <v>13</v>
      </c>
      <c r="C251" s="3" t="s">
        <v>14</v>
      </c>
      <c r="D251" s="3" t="s">
        <v>10</v>
      </c>
      <c r="E251" s="3" t="s">
        <v>18</v>
      </c>
      <c r="F251" s="3" t="s">
        <v>20</v>
      </c>
      <c r="G251" s="3" t="s">
        <v>12</v>
      </c>
      <c r="H251" s="3" t="s">
        <v>17</v>
      </c>
      <c r="I251" s="3" t="s">
        <v>11</v>
      </c>
      <c r="J251" s="3">
        <f t="shared" si="3"/>
        <v>1005</v>
      </c>
    </row>
    <row r="252" spans="1:10">
      <c r="A252" s="3">
        <v>251</v>
      </c>
      <c r="B252" s="3" t="s">
        <v>9</v>
      </c>
      <c r="C252" s="3" t="s">
        <v>10</v>
      </c>
      <c r="D252" s="3" t="s">
        <v>11</v>
      </c>
      <c r="E252" s="3" t="s">
        <v>18</v>
      </c>
      <c r="F252" s="3" t="s">
        <v>20</v>
      </c>
      <c r="G252" s="3" t="s">
        <v>17</v>
      </c>
      <c r="H252" s="3" t="s">
        <v>15</v>
      </c>
      <c r="I252" s="3" t="s">
        <v>16</v>
      </c>
      <c r="J252" s="3">
        <f t="shared" si="3"/>
        <v>3869</v>
      </c>
    </row>
    <row r="253" spans="1:10">
      <c r="A253" s="3">
        <v>252</v>
      </c>
      <c r="B253" s="3" t="s">
        <v>13</v>
      </c>
      <c r="C253" s="3" t="s">
        <v>10</v>
      </c>
      <c r="D253" s="3" t="s">
        <v>9</v>
      </c>
      <c r="E253" s="3" t="s">
        <v>18</v>
      </c>
      <c r="F253" s="3" t="s">
        <v>20</v>
      </c>
      <c r="G253" s="3" t="s">
        <v>17</v>
      </c>
      <c r="H253" s="3" t="s">
        <v>15</v>
      </c>
      <c r="I253" s="3" t="s">
        <v>16</v>
      </c>
      <c r="J253" s="3">
        <f t="shared" si="3"/>
        <v>3741</v>
      </c>
    </row>
    <row r="254" spans="1:10">
      <c r="A254" s="3">
        <v>253</v>
      </c>
      <c r="B254" s="3" t="s">
        <v>13</v>
      </c>
      <c r="C254" s="3" t="s">
        <v>9</v>
      </c>
      <c r="D254" s="3" t="s">
        <v>11</v>
      </c>
      <c r="E254" s="3" t="s">
        <v>18</v>
      </c>
      <c r="F254" s="3" t="s">
        <v>20</v>
      </c>
      <c r="G254" s="3" t="s">
        <v>17</v>
      </c>
      <c r="H254" s="3" t="s">
        <v>15</v>
      </c>
      <c r="I254" s="3" t="s">
        <v>16</v>
      </c>
      <c r="J254" s="3">
        <f t="shared" si="3"/>
        <v>3485</v>
      </c>
    </row>
    <row r="255" spans="1:10">
      <c r="A255" s="3">
        <v>254</v>
      </c>
      <c r="B255" s="3" t="s">
        <v>13</v>
      </c>
      <c r="C255" s="3" t="s">
        <v>10</v>
      </c>
      <c r="D255" s="3" t="s">
        <v>9</v>
      </c>
      <c r="E255" s="3" t="s">
        <v>18</v>
      </c>
      <c r="F255" s="3" t="s">
        <v>20</v>
      </c>
      <c r="G255" s="3" t="s">
        <v>17</v>
      </c>
      <c r="H255" s="3" t="s">
        <v>15</v>
      </c>
      <c r="I255" s="3" t="s">
        <v>11</v>
      </c>
      <c r="J255" s="3">
        <f t="shared" si="3"/>
        <v>2973</v>
      </c>
    </row>
    <row r="256" spans="1:10">
      <c r="A256" s="3">
        <v>255</v>
      </c>
      <c r="B256" s="3" t="s">
        <v>13</v>
      </c>
      <c r="C256" s="3" t="s">
        <v>10</v>
      </c>
      <c r="D256" s="3" t="s">
        <v>9</v>
      </c>
      <c r="E256" s="3" t="s">
        <v>18</v>
      </c>
      <c r="F256" s="3" t="s">
        <v>20</v>
      </c>
      <c r="G256" s="3" t="s">
        <v>17</v>
      </c>
      <c r="H256" s="3" t="s">
        <v>11</v>
      </c>
      <c r="I256" s="3" t="s">
        <v>16</v>
      </c>
      <c r="J256" s="3">
        <f t="shared" si="3"/>
        <v>1949</v>
      </c>
    </row>
    <row r="257" spans="1:10">
      <c r="A257" s="3">
        <v>256</v>
      </c>
      <c r="B257" s="3" t="s">
        <v>9</v>
      </c>
      <c r="C257" s="3" t="s">
        <v>14</v>
      </c>
      <c r="D257" s="3" t="s">
        <v>10</v>
      </c>
      <c r="E257" s="3" t="s">
        <v>18</v>
      </c>
      <c r="F257" s="3" t="s">
        <v>20</v>
      </c>
      <c r="G257" s="3" t="s">
        <v>17</v>
      </c>
      <c r="H257" s="3" t="s">
        <v>15</v>
      </c>
      <c r="I257" s="3" t="s">
        <v>16</v>
      </c>
      <c r="J257" s="3">
        <f t="shared" si="3"/>
        <v>3677</v>
      </c>
    </row>
    <row r="258" spans="1:10">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c r="A259" s="3">
        <v>258</v>
      </c>
      <c r="B259" s="3" t="s">
        <v>9</v>
      </c>
      <c r="C259" s="3" t="s">
        <v>14</v>
      </c>
      <c r="D259" s="3" t="s">
        <v>10</v>
      </c>
      <c r="E259" s="3" t="s">
        <v>18</v>
      </c>
      <c r="F259" s="3" t="s">
        <v>20</v>
      </c>
      <c r="G259" s="3" t="s">
        <v>17</v>
      </c>
      <c r="H259" s="3" t="s">
        <v>15</v>
      </c>
      <c r="I259" s="3" t="s">
        <v>11</v>
      </c>
      <c r="J259" s="3">
        <f t="shared" si="4"/>
        <v>2909</v>
      </c>
    </row>
    <row r="260" spans="1:10">
      <c r="A260" s="3">
        <v>259</v>
      </c>
      <c r="B260" s="3" t="s">
        <v>9</v>
      </c>
      <c r="C260" s="3" t="s">
        <v>14</v>
      </c>
      <c r="D260" s="3" t="s">
        <v>10</v>
      </c>
      <c r="E260" s="3" t="s">
        <v>18</v>
      </c>
      <c r="F260" s="3" t="s">
        <v>20</v>
      </c>
      <c r="G260" s="3" t="s">
        <v>17</v>
      </c>
      <c r="H260" s="3" t="s">
        <v>11</v>
      </c>
      <c r="I260" s="3" t="s">
        <v>16</v>
      </c>
      <c r="J260" s="3">
        <f t="shared" si="4"/>
        <v>1885</v>
      </c>
    </row>
    <row r="261" spans="1:10">
      <c r="A261" s="3">
        <v>260</v>
      </c>
      <c r="B261" s="3" t="s">
        <v>13</v>
      </c>
      <c r="C261" s="3" t="s">
        <v>14</v>
      </c>
      <c r="D261" s="3" t="s">
        <v>9</v>
      </c>
      <c r="E261" s="3" t="s">
        <v>18</v>
      </c>
      <c r="F261" s="3" t="s">
        <v>20</v>
      </c>
      <c r="G261" s="3" t="s">
        <v>17</v>
      </c>
      <c r="H261" s="3" t="s">
        <v>15</v>
      </c>
      <c r="I261" s="3" t="s">
        <v>16</v>
      </c>
      <c r="J261" s="3">
        <f t="shared" si="4"/>
        <v>3293</v>
      </c>
    </row>
    <row r="262" spans="1:10">
      <c r="A262" s="3">
        <v>261</v>
      </c>
      <c r="B262" s="3" t="s">
        <v>13</v>
      </c>
      <c r="C262" s="3" t="s">
        <v>14</v>
      </c>
      <c r="D262" s="3" t="s">
        <v>10</v>
      </c>
      <c r="E262" s="3" t="s">
        <v>18</v>
      </c>
      <c r="F262" s="3" t="s">
        <v>20</v>
      </c>
      <c r="G262" s="3" t="s">
        <v>17</v>
      </c>
      <c r="H262" s="3" t="s">
        <v>15</v>
      </c>
      <c r="I262" s="3" t="s">
        <v>9</v>
      </c>
      <c r="J262" s="3">
        <f t="shared" si="4"/>
        <v>2781</v>
      </c>
    </row>
    <row r="263" spans="1:10">
      <c r="A263" s="3">
        <v>262</v>
      </c>
      <c r="B263" s="3" t="s">
        <v>13</v>
      </c>
      <c r="C263" s="3" t="s">
        <v>14</v>
      </c>
      <c r="D263" s="3" t="s">
        <v>10</v>
      </c>
      <c r="E263" s="3" t="s">
        <v>18</v>
      </c>
      <c r="F263" s="3" t="s">
        <v>20</v>
      </c>
      <c r="G263" s="3" t="s">
        <v>17</v>
      </c>
      <c r="H263" s="3" t="s">
        <v>9</v>
      </c>
      <c r="I263" s="3" t="s">
        <v>16</v>
      </c>
      <c r="J263" s="3">
        <f t="shared" si="4"/>
        <v>1757</v>
      </c>
    </row>
    <row r="264" spans="1:10">
      <c r="A264" s="3">
        <v>263</v>
      </c>
      <c r="B264" s="3" t="s">
        <v>13</v>
      </c>
      <c r="C264" s="3" t="s">
        <v>14</v>
      </c>
      <c r="D264" s="3" t="s">
        <v>9</v>
      </c>
      <c r="E264" s="3" t="s">
        <v>18</v>
      </c>
      <c r="F264" s="3" t="s">
        <v>20</v>
      </c>
      <c r="G264" s="3" t="s">
        <v>17</v>
      </c>
      <c r="H264" s="3" t="s">
        <v>15</v>
      </c>
      <c r="I264" s="3" t="s">
        <v>11</v>
      </c>
      <c r="J264" s="3">
        <f t="shared" si="4"/>
        <v>2525</v>
      </c>
    </row>
    <row r="265" spans="1:10">
      <c r="A265" s="3">
        <v>264</v>
      </c>
      <c r="B265" s="3" t="s">
        <v>13</v>
      </c>
      <c r="C265" s="3" t="s">
        <v>14</v>
      </c>
      <c r="D265" s="3" t="s">
        <v>9</v>
      </c>
      <c r="E265" s="3" t="s">
        <v>18</v>
      </c>
      <c r="F265" s="3" t="s">
        <v>20</v>
      </c>
      <c r="G265" s="3" t="s">
        <v>17</v>
      </c>
      <c r="H265" s="3" t="s">
        <v>11</v>
      </c>
      <c r="I265" s="3" t="s">
        <v>16</v>
      </c>
      <c r="J265" s="3">
        <f t="shared" si="4"/>
        <v>1501</v>
      </c>
    </row>
    <row r="266" spans="1:10">
      <c r="A266" s="3">
        <v>265</v>
      </c>
      <c r="B266" s="3" t="s">
        <v>13</v>
      </c>
      <c r="C266" s="3" t="s">
        <v>14</v>
      </c>
      <c r="D266" s="3" t="s">
        <v>10</v>
      </c>
      <c r="E266" s="3" t="s">
        <v>18</v>
      </c>
      <c r="F266" s="3" t="s">
        <v>20</v>
      </c>
      <c r="G266" s="3" t="s">
        <v>17</v>
      </c>
      <c r="H266" s="3" t="s">
        <v>9</v>
      </c>
      <c r="I266" s="3" t="s">
        <v>11</v>
      </c>
      <c r="J266" s="3">
        <f t="shared" si="4"/>
        <v>989</v>
      </c>
    </row>
    <row r="267" spans="1:10">
      <c r="A267" s="3">
        <v>266</v>
      </c>
      <c r="B267" s="3" t="s">
        <v>18</v>
      </c>
      <c r="C267" s="3" t="s">
        <v>10</v>
      </c>
      <c r="D267" s="3" t="s">
        <v>9</v>
      </c>
      <c r="E267" s="3" t="s">
        <v>17</v>
      </c>
      <c r="F267" s="3" t="s">
        <v>20</v>
      </c>
      <c r="G267" s="3" t="s">
        <v>12</v>
      </c>
      <c r="H267" s="3" t="s">
        <v>15</v>
      </c>
      <c r="I267" s="3" t="s">
        <v>16</v>
      </c>
      <c r="J267" s="3">
        <f t="shared" si="4"/>
        <v>3645</v>
      </c>
    </row>
    <row r="268" spans="1:10">
      <c r="A268" s="3">
        <v>267</v>
      </c>
      <c r="B268" s="3" t="s">
        <v>18</v>
      </c>
      <c r="C268" s="3" t="s">
        <v>9</v>
      </c>
      <c r="D268" s="3" t="s">
        <v>11</v>
      </c>
      <c r="E268" s="3" t="s">
        <v>17</v>
      </c>
      <c r="F268" s="3" t="s">
        <v>20</v>
      </c>
      <c r="G268" s="3" t="s">
        <v>12</v>
      </c>
      <c r="H268" s="3" t="s">
        <v>15</v>
      </c>
      <c r="I268" s="3" t="s">
        <v>16</v>
      </c>
      <c r="J268" s="3">
        <f t="shared" si="4"/>
        <v>3389</v>
      </c>
    </row>
    <row r="269" spans="1:10">
      <c r="A269" s="3">
        <v>268</v>
      </c>
      <c r="B269" s="3" t="s">
        <v>18</v>
      </c>
      <c r="C269" s="3" t="s">
        <v>10</v>
      </c>
      <c r="D269" s="3" t="s">
        <v>9</v>
      </c>
      <c r="E269" s="3" t="s">
        <v>17</v>
      </c>
      <c r="F269" s="3" t="s">
        <v>20</v>
      </c>
      <c r="G269" s="3" t="s">
        <v>12</v>
      </c>
      <c r="H269" s="3" t="s">
        <v>15</v>
      </c>
      <c r="I269" s="3" t="s">
        <v>11</v>
      </c>
      <c r="J269" s="3">
        <f t="shared" si="4"/>
        <v>2877</v>
      </c>
    </row>
    <row r="270" spans="1:10">
      <c r="A270" s="3">
        <v>269</v>
      </c>
      <c r="B270" s="3" t="s">
        <v>18</v>
      </c>
      <c r="C270" s="3" t="s">
        <v>10</v>
      </c>
      <c r="D270" s="3" t="s">
        <v>9</v>
      </c>
      <c r="E270" s="3" t="s">
        <v>17</v>
      </c>
      <c r="F270" s="3" t="s">
        <v>20</v>
      </c>
      <c r="G270" s="3" t="s">
        <v>12</v>
      </c>
      <c r="H270" s="3" t="s">
        <v>11</v>
      </c>
      <c r="I270" s="3" t="s">
        <v>16</v>
      </c>
      <c r="J270" s="3">
        <f t="shared" si="4"/>
        <v>1853</v>
      </c>
    </row>
    <row r="271" spans="1:10">
      <c r="A271" s="3">
        <v>270</v>
      </c>
      <c r="B271" s="3" t="s">
        <v>13</v>
      </c>
      <c r="C271" s="3" t="s">
        <v>9</v>
      </c>
      <c r="D271" s="3" t="s">
        <v>12</v>
      </c>
      <c r="E271" s="3" t="s">
        <v>18</v>
      </c>
      <c r="F271" s="3" t="s">
        <v>20</v>
      </c>
      <c r="G271" s="3" t="s">
        <v>17</v>
      </c>
      <c r="H271" s="3" t="s">
        <v>15</v>
      </c>
      <c r="I271" s="3" t="s">
        <v>16</v>
      </c>
      <c r="J271" s="3">
        <f t="shared" si="4"/>
        <v>3261</v>
      </c>
    </row>
    <row r="272" spans="1:10">
      <c r="A272" s="3">
        <v>271</v>
      </c>
      <c r="B272" s="3" t="s">
        <v>13</v>
      </c>
      <c r="C272" s="3" t="s">
        <v>10</v>
      </c>
      <c r="D272" s="3" t="s">
        <v>12</v>
      </c>
      <c r="E272" s="3" t="s">
        <v>18</v>
      </c>
      <c r="F272" s="3" t="s">
        <v>20</v>
      </c>
      <c r="G272" s="3" t="s">
        <v>17</v>
      </c>
      <c r="H272" s="3" t="s">
        <v>15</v>
      </c>
      <c r="I272" s="3" t="s">
        <v>9</v>
      </c>
      <c r="J272" s="3">
        <f t="shared" si="4"/>
        <v>2749</v>
      </c>
    </row>
    <row r="273" spans="1:10">
      <c r="A273" s="3">
        <v>272</v>
      </c>
      <c r="B273" s="3" t="s">
        <v>13</v>
      </c>
      <c r="C273" s="3" t="s">
        <v>10</v>
      </c>
      <c r="D273" s="3" t="s">
        <v>9</v>
      </c>
      <c r="E273" s="3" t="s">
        <v>18</v>
      </c>
      <c r="F273" s="3" t="s">
        <v>20</v>
      </c>
      <c r="G273" s="3" t="s">
        <v>12</v>
      </c>
      <c r="H273" s="3" t="s">
        <v>17</v>
      </c>
      <c r="I273" s="3" t="s">
        <v>16</v>
      </c>
      <c r="J273" s="3">
        <f t="shared" si="4"/>
        <v>1725</v>
      </c>
    </row>
    <row r="274" spans="1:10">
      <c r="A274" s="3">
        <v>273</v>
      </c>
      <c r="B274" s="3" t="s">
        <v>13</v>
      </c>
      <c r="C274" s="3" t="s">
        <v>9</v>
      </c>
      <c r="D274" s="3" t="s">
        <v>12</v>
      </c>
      <c r="E274" s="3" t="s">
        <v>18</v>
      </c>
      <c r="F274" s="3" t="s">
        <v>20</v>
      </c>
      <c r="G274" s="3" t="s">
        <v>17</v>
      </c>
      <c r="H274" s="3" t="s">
        <v>15</v>
      </c>
      <c r="I274" s="3" t="s">
        <v>11</v>
      </c>
      <c r="J274" s="3">
        <f t="shared" si="4"/>
        <v>2493</v>
      </c>
    </row>
    <row r="275" spans="1:10">
      <c r="A275" s="3">
        <v>274</v>
      </c>
      <c r="B275" s="3" t="s">
        <v>13</v>
      </c>
      <c r="C275" s="3" t="s">
        <v>9</v>
      </c>
      <c r="D275" s="3" t="s">
        <v>12</v>
      </c>
      <c r="E275" s="3" t="s">
        <v>18</v>
      </c>
      <c r="F275" s="3" t="s">
        <v>20</v>
      </c>
      <c r="G275" s="3" t="s">
        <v>17</v>
      </c>
      <c r="H275" s="3" t="s">
        <v>11</v>
      </c>
      <c r="I275" s="3" t="s">
        <v>16</v>
      </c>
      <c r="J275" s="3">
        <f t="shared" si="4"/>
        <v>1469</v>
      </c>
    </row>
    <row r="276" spans="1:10">
      <c r="A276" s="3">
        <v>275</v>
      </c>
      <c r="B276" s="3" t="s">
        <v>13</v>
      </c>
      <c r="C276" s="3" t="s">
        <v>10</v>
      </c>
      <c r="D276" s="3" t="s">
        <v>9</v>
      </c>
      <c r="E276" s="3" t="s">
        <v>18</v>
      </c>
      <c r="F276" s="3" t="s">
        <v>20</v>
      </c>
      <c r="G276" s="3" t="s">
        <v>12</v>
      </c>
      <c r="H276" s="3" t="s">
        <v>17</v>
      </c>
      <c r="I276" s="3" t="s">
        <v>11</v>
      </c>
      <c r="J276" s="3">
        <f t="shared" si="4"/>
        <v>957</v>
      </c>
    </row>
    <row r="277" spans="1:10">
      <c r="A277" s="3">
        <v>276</v>
      </c>
      <c r="B277" s="3" t="s">
        <v>18</v>
      </c>
      <c r="C277" s="3" t="s">
        <v>14</v>
      </c>
      <c r="D277" s="3" t="s">
        <v>9</v>
      </c>
      <c r="E277" s="3" t="s">
        <v>17</v>
      </c>
      <c r="F277" s="3" t="s">
        <v>20</v>
      </c>
      <c r="G277" s="3" t="s">
        <v>12</v>
      </c>
      <c r="H277" s="3" t="s">
        <v>15</v>
      </c>
      <c r="I277" s="3" t="s">
        <v>16</v>
      </c>
      <c r="J277" s="3">
        <f t="shared" si="4"/>
        <v>3197</v>
      </c>
    </row>
    <row r="278" spans="1:10">
      <c r="A278" s="3">
        <v>277</v>
      </c>
      <c r="B278" s="3" t="s">
        <v>18</v>
      </c>
      <c r="C278" s="3" t="s">
        <v>14</v>
      </c>
      <c r="D278" s="3" t="s">
        <v>10</v>
      </c>
      <c r="E278" s="3" t="s">
        <v>17</v>
      </c>
      <c r="F278" s="3" t="s">
        <v>20</v>
      </c>
      <c r="G278" s="3" t="s">
        <v>12</v>
      </c>
      <c r="H278" s="3" t="s">
        <v>15</v>
      </c>
      <c r="I278" s="3" t="s">
        <v>9</v>
      </c>
      <c r="J278" s="3">
        <f t="shared" si="4"/>
        <v>2685</v>
      </c>
    </row>
    <row r="279" spans="1:10">
      <c r="A279" s="3">
        <v>278</v>
      </c>
      <c r="B279" s="3" t="s">
        <v>18</v>
      </c>
      <c r="C279" s="3" t="s">
        <v>14</v>
      </c>
      <c r="D279" s="3" t="s">
        <v>10</v>
      </c>
      <c r="E279" s="3" t="s">
        <v>17</v>
      </c>
      <c r="F279" s="3" t="s">
        <v>20</v>
      </c>
      <c r="G279" s="3" t="s">
        <v>12</v>
      </c>
      <c r="H279" s="3" t="s">
        <v>9</v>
      </c>
      <c r="I279" s="3" t="s">
        <v>16</v>
      </c>
      <c r="J279" s="3">
        <f t="shared" si="4"/>
        <v>1661</v>
      </c>
    </row>
    <row r="280" spans="1:10">
      <c r="A280" s="3">
        <v>279</v>
      </c>
      <c r="B280" s="3" t="s">
        <v>18</v>
      </c>
      <c r="C280" s="3" t="s">
        <v>14</v>
      </c>
      <c r="D280" s="3" t="s">
        <v>9</v>
      </c>
      <c r="E280" s="3" t="s">
        <v>17</v>
      </c>
      <c r="F280" s="3" t="s">
        <v>20</v>
      </c>
      <c r="G280" s="3" t="s">
        <v>12</v>
      </c>
      <c r="H280" s="3" t="s">
        <v>15</v>
      </c>
      <c r="I280" s="3" t="s">
        <v>11</v>
      </c>
      <c r="J280" s="3">
        <f t="shared" si="4"/>
        <v>2429</v>
      </c>
    </row>
    <row r="281" spans="1:10">
      <c r="A281" s="3">
        <v>280</v>
      </c>
      <c r="B281" s="3" t="s">
        <v>18</v>
      </c>
      <c r="C281" s="3" t="s">
        <v>14</v>
      </c>
      <c r="D281" s="3" t="s">
        <v>9</v>
      </c>
      <c r="E281" s="3" t="s">
        <v>17</v>
      </c>
      <c r="F281" s="3" t="s">
        <v>20</v>
      </c>
      <c r="G281" s="3" t="s">
        <v>12</v>
      </c>
      <c r="H281" s="3" t="s">
        <v>11</v>
      </c>
      <c r="I281" s="3" t="s">
        <v>16</v>
      </c>
      <c r="J281" s="3">
        <f t="shared" si="4"/>
        <v>1405</v>
      </c>
    </row>
    <row r="282" spans="1:10">
      <c r="A282" s="3">
        <v>281</v>
      </c>
      <c r="B282" s="3" t="s">
        <v>18</v>
      </c>
      <c r="C282" s="3" t="s">
        <v>14</v>
      </c>
      <c r="D282" s="3" t="s">
        <v>10</v>
      </c>
      <c r="E282" s="3" t="s">
        <v>17</v>
      </c>
      <c r="F282" s="3" t="s">
        <v>20</v>
      </c>
      <c r="G282" s="3" t="s">
        <v>12</v>
      </c>
      <c r="H282" s="3" t="s">
        <v>9</v>
      </c>
      <c r="I282" s="3" t="s">
        <v>11</v>
      </c>
      <c r="J282" s="3">
        <f t="shared" si="4"/>
        <v>893</v>
      </c>
    </row>
    <row r="283" spans="1:10">
      <c r="A283" s="3">
        <v>282</v>
      </c>
      <c r="B283" s="3" t="s">
        <v>13</v>
      </c>
      <c r="C283" s="3" t="s">
        <v>14</v>
      </c>
      <c r="D283" s="3" t="s">
        <v>12</v>
      </c>
      <c r="E283" s="3" t="s">
        <v>18</v>
      </c>
      <c r="F283" s="3" t="s">
        <v>20</v>
      </c>
      <c r="G283" s="3" t="s">
        <v>17</v>
      </c>
      <c r="H283" s="3" t="s">
        <v>15</v>
      </c>
      <c r="I283" s="3" t="s">
        <v>9</v>
      </c>
      <c r="J283" s="3">
        <f t="shared" si="4"/>
        <v>2301</v>
      </c>
    </row>
    <row r="284" spans="1:10">
      <c r="A284" s="3">
        <v>283</v>
      </c>
      <c r="B284" s="3" t="s">
        <v>13</v>
      </c>
      <c r="C284" s="3" t="s">
        <v>14</v>
      </c>
      <c r="D284" s="3" t="s">
        <v>9</v>
      </c>
      <c r="E284" s="3" t="s">
        <v>18</v>
      </c>
      <c r="F284" s="3" t="s">
        <v>20</v>
      </c>
      <c r="G284" s="3" t="s">
        <v>12</v>
      </c>
      <c r="H284" s="3" t="s">
        <v>17</v>
      </c>
      <c r="I284" s="3" t="s">
        <v>16</v>
      </c>
      <c r="J284" s="3">
        <f t="shared" si="4"/>
        <v>1277</v>
      </c>
    </row>
    <row r="285" spans="1:10">
      <c r="A285" s="3">
        <v>284</v>
      </c>
      <c r="B285" s="3" t="s">
        <v>13</v>
      </c>
      <c r="C285" s="3" t="s">
        <v>14</v>
      </c>
      <c r="D285" s="3" t="s">
        <v>10</v>
      </c>
      <c r="E285" s="3" t="s">
        <v>18</v>
      </c>
      <c r="F285" s="3" t="s">
        <v>20</v>
      </c>
      <c r="G285" s="3" t="s">
        <v>12</v>
      </c>
      <c r="H285" s="3" t="s">
        <v>17</v>
      </c>
      <c r="I285" s="3" t="s">
        <v>9</v>
      </c>
      <c r="J285" s="3">
        <f t="shared" si="4"/>
        <v>765</v>
      </c>
    </row>
    <row r="286" spans="1:10">
      <c r="A286" s="3">
        <v>285</v>
      </c>
      <c r="B286" s="3" t="s">
        <v>13</v>
      </c>
      <c r="C286" s="3" t="s">
        <v>14</v>
      </c>
      <c r="D286" s="3" t="s">
        <v>9</v>
      </c>
      <c r="E286" s="3" t="s">
        <v>18</v>
      </c>
      <c r="F286" s="3" t="s">
        <v>20</v>
      </c>
      <c r="G286" s="3" t="s">
        <v>12</v>
      </c>
      <c r="H286" s="3" t="s">
        <v>17</v>
      </c>
      <c r="I286" s="3" t="s">
        <v>11</v>
      </c>
      <c r="J286" s="3">
        <f t="shared" si="4"/>
        <v>509</v>
      </c>
    </row>
    <row r="287" spans="1:10">
      <c r="A287" s="3">
        <v>286</v>
      </c>
      <c r="B287" s="3" t="s">
        <v>13</v>
      </c>
      <c r="C287" s="3" t="s">
        <v>10</v>
      </c>
      <c r="D287" s="3" t="s">
        <v>19</v>
      </c>
      <c r="E287" s="3" t="s">
        <v>20</v>
      </c>
      <c r="F287" s="3" t="s">
        <v>11</v>
      </c>
      <c r="G287" s="3" t="s">
        <v>14</v>
      </c>
      <c r="H287" s="3" t="s">
        <v>15</v>
      </c>
      <c r="I287" s="3" t="s">
        <v>16</v>
      </c>
      <c r="J287" s="3">
        <f t="shared" si="4"/>
        <v>4035</v>
      </c>
    </row>
    <row r="288" spans="1:10">
      <c r="A288" s="3">
        <v>287</v>
      </c>
      <c r="B288" s="3" t="s">
        <v>13</v>
      </c>
      <c r="C288" s="3" t="s">
        <v>10</v>
      </c>
      <c r="D288" s="3" t="s">
        <v>19</v>
      </c>
      <c r="E288" s="3" t="s">
        <v>20</v>
      </c>
      <c r="F288" s="3" t="s">
        <v>11</v>
      </c>
      <c r="G288" s="3" t="s">
        <v>12</v>
      </c>
      <c r="H288" s="3" t="s">
        <v>15</v>
      </c>
      <c r="I288" s="3" t="s">
        <v>16</v>
      </c>
      <c r="J288" s="3">
        <f t="shared" si="4"/>
        <v>4003</v>
      </c>
    </row>
    <row r="289" spans="1:10">
      <c r="A289" s="3">
        <v>288</v>
      </c>
      <c r="B289" s="3" t="s">
        <v>11</v>
      </c>
      <c r="C289" s="3" t="s">
        <v>10</v>
      </c>
      <c r="D289" s="3" t="s">
        <v>19</v>
      </c>
      <c r="E289" s="3" t="s">
        <v>12</v>
      </c>
      <c r="F289" s="3" t="s">
        <v>20</v>
      </c>
      <c r="G289" s="3" t="s">
        <v>14</v>
      </c>
      <c r="H289" s="3" t="s">
        <v>15</v>
      </c>
      <c r="I289" s="3" t="s">
        <v>16</v>
      </c>
      <c r="J289" s="3">
        <f t="shared" si="4"/>
        <v>3939</v>
      </c>
    </row>
    <row r="290" spans="1:10">
      <c r="A290" s="3">
        <v>289</v>
      </c>
      <c r="B290" s="3" t="s">
        <v>13</v>
      </c>
      <c r="C290" s="3" t="s">
        <v>10</v>
      </c>
      <c r="D290" s="3" t="s">
        <v>19</v>
      </c>
      <c r="E290" s="3" t="s">
        <v>12</v>
      </c>
      <c r="F290" s="3" t="s">
        <v>20</v>
      </c>
      <c r="G290" s="3" t="s">
        <v>14</v>
      </c>
      <c r="H290" s="3" t="s">
        <v>15</v>
      </c>
      <c r="I290" s="3" t="s">
        <v>16</v>
      </c>
      <c r="J290" s="3">
        <f t="shared" si="4"/>
        <v>3811</v>
      </c>
    </row>
    <row r="291" spans="1:10">
      <c r="A291" s="3">
        <v>290</v>
      </c>
      <c r="B291" s="3" t="s">
        <v>13</v>
      </c>
      <c r="C291" s="3" t="s">
        <v>14</v>
      </c>
      <c r="D291" s="3" t="s">
        <v>19</v>
      </c>
      <c r="E291" s="3" t="s">
        <v>20</v>
      </c>
      <c r="F291" s="3" t="s">
        <v>11</v>
      </c>
      <c r="G291" s="3" t="s">
        <v>12</v>
      </c>
      <c r="H291" s="3" t="s">
        <v>15</v>
      </c>
      <c r="I291" s="3" t="s">
        <v>16</v>
      </c>
      <c r="J291" s="3">
        <f t="shared" si="4"/>
        <v>3555</v>
      </c>
    </row>
    <row r="292" spans="1:10">
      <c r="A292" s="3">
        <v>291</v>
      </c>
      <c r="B292" s="3" t="s">
        <v>13</v>
      </c>
      <c r="C292" s="3" t="s">
        <v>10</v>
      </c>
      <c r="D292" s="3" t="s">
        <v>19</v>
      </c>
      <c r="E292" s="3" t="s">
        <v>12</v>
      </c>
      <c r="F292" s="3" t="s">
        <v>20</v>
      </c>
      <c r="G292" s="3" t="s">
        <v>14</v>
      </c>
      <c r="H292" s="3" t="s">
        <v>15</v>
      </c>
      <c r="I292" s="3" t="s">
        <v>11</v>
      </c>
      <c r="J292" s="3">
        <f t="shared" si="4"/>
        <v>3043</v>
      </c>
    </row>
    <row r="293" spans="1:10">
      <c r="A293" s="3">
        <v>292</v>
      </c>
      <c r="B293" s="3" t="s">
        <v>13</v>
      </c>
      <c r="C293" s="3" t="s">
        <v>10</v>
      </c>
      <c r="D293" s="3" t="s">
        <v>19</v>
      </c>
      <c r="E293" s="3" t="s">
        <v>12</v>
      </c>
      <c r="F293" s="3" t="s">
        <v>20</v>
      </c>
      <c r="G293" s="3" t="s">
        <v>14</v>
      </c>
      <c r="H293" s="3" t="s">
        <v>11</v>
      </c>
      <c r="I293" s="3" t="s">
        <v>16</v>
      </c>
      <c r="J293" s="3">
        <f t="shared" si="4"/>
        <v>2019</v>
      </c>
    </row>
    <row r="294" spans="1:10">
      <c r="A294" s="3">
        <v>293</v>
      </c>
      <c r="B294" s="3" t="s">
        <v>9</v>
      </c>
      <c r="C294" s="3" t="s">
        <v>10</v>
      </c>
      <c r="D294" s="3" t="s">
        <v>19</v>
      </c>
      <c r="E294" s="3" t="s">
        <v>20</v>
      </c>
      <c r="F294" s="3" t="s">
        <v>11</v>
      </c>
      <c r="G294" s="3" t="s">
        <v>13</v>
      </c>
      <c r="H294" s="3" t="s">
        <v>15</v>
      </c>
      <c r="I294" s="3" t="s">
        <v>16</v>
      </c>
      <c r="J294" s="3">
        <f t="shared" si="4"/>
        <v>3987</v>
      </c>
    </row>
    <row r="295" spans="1:10">
      <c r="A295" s="3">
        <v>294</v>
      </c>
      <c r="B295" s="3" t="s">
        <v>9</v>
      </c>
      <c r="C295" s="3" t="s">
        <v>10</v>
      </c>
      <c r="D295" s="3" t="s">
        <v>19</v>
      </c>
      <c r="E295" s="3" t="s">
        <v>20</v>
      </c>
      <c r="F295" s="3" t="s">
        <v>11</v>
      </c>
      <c r="G295" s="3" t="s">
        <v>14</v>
      </c>
      <c r="H295" s="3" t="s">
        <v>15</v>
      </c>
      <c r="I295" s="3" t="s">
        <v>16</v>
      </c>
      <c r="J295" s="3">
        <f t="shared" si="4"/>
        <v>3923</v>
      </c>
    </row>
    <row r="296" spans="1:10">
      <c r="A296" s="3">
        <v>295</v>
      </c>
      <c r="B296" s="3" t="s">
        <v>9</v>
      </c>
      <c r="C296" s="3" t="s">
        <v>10</v>
      </c>
      <c r="D296" s="3" t="s">
        <v>19</v>
      </c>
      <c r="E296" s="3" t="s">
        <v>20</v>
      </c>
      <c r="F296" s="3" t="s">
        <v>13</v>
      </c>
      <c r="G296" s="3" t="s">
        <v>14</v>
      </c>
      <c r="H296" s="3" t="s">
        <v>15</v>
      </c>
      <c r="I296" s="3" t="s">
        <v>16</v>
      </c>
      <c r="J296" s="3">
        <f t="shared" si="4"/>
        <v>3795</v>
      </c>
    </row>
    <row r="297" spans="1:10">
      <c r="A297" s="3">
        <v>296</v>
      </c>
      <c r="B297" s="3" t="s">
        <v>9</v>
      </c>
      <c r="C297" s="3" t="s">
        <v>14</v>
      </c>
      <c r="D297" s="3" t="s">
        <v>19</v>
      </c>
      <c r="E297" s="3" t="s">
        <v>20</v>
      </c>
      <c r="F297" s="3" t="s">
        <v>11</v>
      </c>
      <c r="G297" s="3" t="s">
        <v>13</v>
      </c>
      <c r="H297" s="3" t="s">
        <v>15</v>
      </c>
      <c r="I297" s="3" t="s">
        <v>16</v>
      </c>
      <c r="J297" s="3">
        <f t="shared" si="4"/>
        <v>3539</v>
      </c>
    </row>
    <row r="298" spans="1:10">
      <c r="A298" s="3">
        <v>297</v>
      </c>
      <c r="B298" s="3" t="s">
        <v>9</v>
      </c>
      <c r="C298" s="3" t="s">
        <v>10</v>
      </c>
      <c r="D298" s="3" t="s">
        <v>19</v>
      </c>
      <c r="E298" s="3" t="s">
        <v>20</v>
      </c>
      <c r="F298" s="3" t="s">
        <v>13</v>
      </c>
      <c r="G298" s="3" t="s">
        <v>14</v>
      </c>
      <c r="H298" s="3" t="s">
        <v>15</v>
      </c>
      <c r="I298" s="3" t="s">
        <v>11</v>
      </c>
      <c r="J298" s="3">
        <f t="shared" si="4"/>
        <v>3027</v>
      </c>
    </row>
    <row r="299" spans="1:10">
      <c r="A299" s="3">
        <v>298</v>
      </c>
      <c r="B299" s="3" t="s">
        <v>9</v>
      </c>
      <c r="C299" s="3" t="s">
        <v>10</v>
      </c>
      <c r="D299" s="3" t="s">
        <v>19</v>
      </c>
      <c r="E299" s="3" t="s">
        <v>20</v>
      </c>
      <c r="F299" s="3" t="s">
        <v>13</v>
      </c>
      <c r="G299" s="3" t="s">
        <v>14</v>
      </c>
      <c r="H299" s="3" t="s">
        <v>11</v>
      </c>
      <c r="I299" s="3" t="s">
        <v>16</v>
      </c>
      <c r="J299" s="3">
        <f t="shared" si="4"/>
        <v>2003</v>
      </c>
    </row>
    <row r="300" spans="1:10">
      <c r="A300" s="3">
        <v>299</v>
      </c>
      <c r="B300" s="3" t="s">
        <v>9</v>
      </c>
      <c r="C300" s="3" t="s">
        <v>10</v>
      </c>
      <c r="D300" s="3" t="s">
        <v>19</v>
      </c>
      <c r="E300" s="3" t="s">
        <v>20</v>
      </c>
      <c r="F300" s="3" t="s">
        <v>11</v>
      </c>
      <c r="G300" s="3" t="s">
        <v>12</v>
      </c>
      <c r="H300" s="3" t="s">
        <v>15</v>
      </c>
      <c r="I300" s="3" t="s">
        <v>16</v>
      </c>
      <c r="J300" s="3">
        <f t="shared" si="4"/>
        <v>3891</v>
      </c>
    </row>
    <row r="301" spans="1:10">
      <c r="A301" s="3">
        <v>300</v>
      </c>
      <c r="B301" s="3" t="s">
        <v>9</v>
      </c>
      <c r="C301" s="3" t="s">
        <v>10</v>
      </c>
      <c r="D301" s="3" t="s">
        <v>19</v>
      </c>
      <c r="E301" s="3" t="s">
        <v>12</v>
      </c>
      <c r="F301" s="3" t="s">
        <v>20</v>
      </c>
      <c r="G301" s="3" t="s">
        <v>13</v>
      </c>
      <c r="H301" s="3" t="s">
        <v>15</v>
      </c>
      <c r="I301" s="3" t="s">
        <v>16</v>
      </c>
      <c r="J301" s="3">
        <f t="shared" si="4"/>
        <v>3763</v>
      </c>
    </row>
    <row r="302" spans="1:10">
      <c r="A302" s="3">
        <v>301</v>
      </c>
      <c r="B302" s="3" t="s">
        <v>9</v>
      </c>
      <c r="C302" s="3" t="s">
        <v>11</v>
      </c>
      <c r="D302" s="3" t="s">
        <v>19</v>
      </c>
      <c r="E302" s="3" t="s">
        <v>12</v>
      </c>
      <c r="F302" s="3" t="s">
        <v>20</v>
      </c>
      <c r="G302" s="3" t="s">
        <v>13</v>
      </c>
      <c r="H302" s="3" t="s">
        <v>15</v>
      </c>
      <c r="I302" s="3" t="s">
        <v>16</v>
      </c>
      <c r="J302" s="3">
        <f t="shared" si="4"/>
        <v>3507</v>
      </c>
    </row>
    <row r="303" spans="1:10">
      <c r="A303" s="3">
        <v>302</v>
      </c>
      <c r="B303" s="3" t="s">
        <v>9</v>
      </c>
      <c r="C303" s="3" t="s">
        <v>10</v>
      </c>
      <c r="D303" s="3" t="s">
        <v>19</v>
      </c>
      <c r="E303" s="3" t="s">
        <v>12</v>
      </c>
      <c r="F303" s="3" t="s">
        <v>20</v>
      </c>
      <c r="G303" s="3" t="s">
        <v>13</v>
      </c>
      <c r="H303" s="3" t="s">
        <v>15</v>
      </c>
      <c r="I303" s="3" t="s">
        <v>11</v>
      </c>
      <c r="J303" s="3">
        <f t="shared" si="4"/>
        <v>2995</v>
      </c>
    </row>
    <row r="304" spans="1:10">
      <c r="A304" s="3">
        <v>303</v>
      </c>
      <c r="B304" s="3" t="s">
        <v>9</v>
      </c>
      <c r="C304" s="3" t="s">
        <v>10</v>
      </c>
      <c r="D304" s="3" t="s">
        <v>19</v>
      </c>
      <c r="E304" s="3" t="s">
        <v>12</v>
      </c>
      <c r="F304" s="3" t="s">
        <v>20</v>
      </c>
      <c r="G304" s="3" t="s">
        <v>13</v>
      </c>
      <c r="H304" s="3" t="s">
        <v>11</v>
      </c>
      <c r="I304" s="3" t="s">
        <v>16</v>
      </c>
      <c r="J304" s="3">
        <f t="shared" si="4"/>
        <v>1971</v>
      </c>
    </row>
    <row r="305" spans="1:10">
      <c r="A305" s="3">
        <v>304</v>
      </c>
      <c r="B305" s="3" t="s">
        <v>9</v>
      </c>
      <c r="C305" s="3" t="s">
        <v>10</v>
      </c>
      <c r="D305" s="3" t="s">
        <v>19</v>
      </c>
      <c r="E305" s="3" t="s">
        <v>12</v>
      </c>
      <c r="F305" s="3" t="s">
        <v>20</v>
      </c>
      <c r="G305" s="3" t="s">
        <v>14</v>
      </c>
      <c r="H305" s="3" t="s">
        <v>15</v>
      </c>
      <c r="I305" s="3" t="s">
        <v>16</v>
      </c>
      <c r="J305" s="3">
        <f t="shared" si="4"/>
        <v>3699</v>
      </c>
    </row>
    <row r="306" spans="1:10">
      <c r="A306" s="3">
        <v>305</v>
      </c>
      <c r="B306" s="3" t="s">
        <v>9</v>
      </c>
      <c r="C306" s="3" t="s">
        <v>14</v>
      </c>
      <c r="D306" s="3" t="s">
        <v>19</v>
      </c>
      <c r="E306" s="3" t="s">
        <v>20</v>
      </c>
      <c r="F306" s="3" t="s">
        <v>11</v>
      </c>
      <c r="G306" s="3" t="s">
        <v>12</v>
      </c>
      <c r="H306" s="3" t="s">
        <v>15</v>
      </c>
      <c r="I306" s="3" t="s">
        <v>16</v>
      </c>
      <c r="J306" s="3">
        <f t="shared" si="4"/>
        <v>3443</v>
      </c>
    </row>
    <row r="307" spans="1:10">
      <c r="A307" s="3">
        <v>306</v>
      </c>
      <c r="B307" s="3" t="s">
        <v>9</v>
      </c>
      <c r="C307" s="3" t="s">
        <v>10</v>
      </c>
      <c r="D307" s="3" t="s">
        <v>19</v>
      </c>
      <c r="E307" s="3" t="s">
        <v>12</v>
      </c>
      <c r="F307" s="3" t="s">
        <v>20</v>
      </c>
      <c r="G307" s="3" t="s">
        <v>14</v>
      </c>
      <c r="H307" s="3" t="s">
        <v>15</v>
      </c>
      <c r="I307" s="3" t="s">
        <v>11</v>
      </c>
      <c r="J307" s="3">
        <f t="shared" si="4"/>
        <v>2931</v>
      </c>
    </row>
    <row r="308" spans="1:10">
      <c r="A308" s="3">
        <v>307</v>
      </c>
      <c r="B308" s="3" t="s">
        <v>9</v>
      </c>
      <c r="C308" s="3" t="s">
        <v>10</v>
      </c>
      <c r="D308" s="3" t="s">
        <v>19</v>
      </c>
      <c r="E308" s="3" t="s">
        <v>12</v>
      </c>
      <c r="F308" s="3" t="s">
        <v>20</v>
      </c>
      <c r="G308" s="3" t="s">
        <v>14</v>
      </c>
      <c r="H308" s="3" t="s">
        <v>11</v>
      </c>
      <c r="I308" s="3" t="s">
        <v>16</v>
      </c>
      <c r="J308" s="3">
        <f t="shared" si="4"/>
        <v>1907</v>
      </c>
    </row>
    <row r="309" spans="1:10">
      <c r="A309" s="3">
        <v>308</v>
      </c>
      <c r="B309" s="3" t="s">
        <v>9</v>
      </c>
      <c r="C309" s="3" t="s">
        <v>14</v>
      </c>
      <c r="D309" s="3" t="s">
        <v>19</v>
      </c>
      <c r="E309" s="3" t="s">
        <v>12</v>
      </c>
      <c r="F309" s="3" t="s">
        <v>20</v>
      </c>
      <c r="G309" s="3" t="s">
        <v>13</v>
      </c>
      <c r="H309" s="3" t="s">
        <v>15</v>
      </c>
      <c r="I309" s="3" t="s">
        <v>16</v>
      </c>
      <c r="J309" s="3">
        <f t="shared" si="4"/>
        <v>3315</v>
      </c>
    </row>
    <row r="310" spans="1:10">
      <c r="A310" s="3">
        <v>309</v>
      </c>
      <c r="B310" s="3" t="s">
        <v>13</v>
      </c>
      <c r="C310" s="3" t="s">
        <v>10</v>
      </c>
      <c r="D310" s="3" t="s">
        <v>19</v>
      </c>
      <c r="E310" s="3" t="s">
        <v>12</v>
      </c>
      <c r="F310" s="3" t="s">
        <v>20</v>
      </c>
      <c r="G310" s="3" t="s">
        <v>14</v>
      </c>
      <c r="H310" s="3" t="s">
        <v>15</v>
      </c>
      <c r="I310" s="3" t="s">
        <v>9</v>
      </c>
      <c r="J310" s="3">
        <f t="shared" si="4"/>
        <v>2803</v>
      </c>
    </row>
    <row r="311" spans="1:10">
      <c r="A311" s="3">
        <v>310</v>
      </c>
      <c r="B311" s="3" t="s">
        <v>13</v>
      </c>
      <c r="C311" s="3" t="s">
        <v>10</v>
      </c>
      <c r="D311" s="3" t="s">
        <v>19</v>
      </c>
      <c r="E311" s="3" t="s">
        <v>12</v>
      </c>
      <c r="F311" s="3" t="s">
        <v>20</v>
      </c>
      <c r="G311" s="3" t="s">
        <v>14</v>
      </c>
      <c r="H311" s="3" t="s">
        <v>9</v>
      </c>
      <c r="I311" s="3" t="s">
        <v>16</v>
      </c>
      <c r="J311" s="3">
        <f t="shared" si="4"/>
        <v>1779</v>
      </c>
    </row>
    <row r="312" spans="1:10">
      <c r="A312" s="3">
        <v>311</v>
      </c>
      <c r="B312" s="3" t="s">
        <v>9</v>
      </c>
      <c r="C312" s="3" t="s">
        <v>14</v>
      </c>
      <c r="D312" s="3" t="s">
        <v>19</v>
      </c>
      <c r="E312" s="3" t="s">
        <v>12</v>
      </c>
      <c r="F312" s="3" t="s">
        <v>20</v>
      </c>
      <c r="G312" s="3" t="s">
        <v>13</v>
      </c>
      <c r="H312" s="3" t="s">
        <v>15</v>
      </c>
      <c r="I312" s="3" t="s">
        <v>11</v>
      </c>
      <c r="J312" s="3">
        <f t="shared" si="4"/>
        <v>2547</v>
      </c>
    </row>
    <row r="313" spans="1:10">
      <c r="A313" s="3">
        <v>312</v>
      </c>
      <c r="B313" s="3" t="s">
        <v>9</v>
      </c>
      <c r="C313" s="3" t="s">
        <v>14</v>
      </c>
      <c r="D313" s="3" t="s">
        <v>19</v>
      </c>
      <c r="E313" s="3" t="s">
        <v>12</v>
      </c>
      <c r="F313" s="3" t="s">
        <v>20</v>
      </c>
      <c r="G313" s="3" t="s">
        <v>13</v>
      </c>
      <c r="H313" s="3" t="s">
        <v>11</v>
      </c>
      <c r="I313" s="3" t="s">
        <v>16</v>
      </c>
      <c r="J313" s="3">
        <f t="shared" si="4"/>
        <v>1523</v>
      </c>
    </row>
    <row r="314" spans="1:10">
      <c r="A314" s="3">
        <v>313</v>
      </c>
      <c r="B314" s="3" t="s">
        <v>13</v>
      </c>
      <c r="C314" s="3" t="s">
        <v>10</v>
      </c>
      <c r="D314" s="3" t="s">
        <v>19</v>
      </c>
      <c r="E314" s="3" t="s">
        <v>12</v>
      </c>
      <c r="F314" s="3" t="s">
        <v>20</v>
      </c>
      <c r="G314" s="3" t="s">
        <v>14</v>
      </c>
      <c r="H314" s="3" t="s">
        <v>9</v>
      </c>
      <c r="I314" s="3" t="s">
        <v>11</v>
      </c>
      <c r="J314" s="3">
        <f t="shared" si="4"/>
        <v>1011</v>
      </c>
    </row>
    <row r="315" spans="1:10">
      <c r="A315" s="3">
        <v>314</v>
      </c>
      <c r="B315" s="3" t="s">
        <v>11</v>
      </c>
      <c r="C315" s="3" t="s">
        <v>10</v>
      </c>
      <c r="D315" s="3" t="s">
        <v>19</v>
      </c>
      <c r="E315" s="3" t="s">
        <v>17</v>
      </c>
      <c r="F315" s="3" t="s">
        <v>20</v>
      </c>
      <c r="G315" s="3" t="s">
        <v>13</v>
      </c>
      <c r="H315" s="3" t="s">
        <v>15</v>
      </c>
      <c r="I315" s="3" t="s">
        <v>16</v>
      </c>
      <c r="J315" s="3">
        <f t="shared" si="4"/>
        <v>3979</v>
      </c>
    </row>
    <row r="316" spans="1:10">
      <c r="A316" s="3">
        <v>315</v>
      </c>
      <c r="B316" s="3" t="s">
        <v>11</v>
      </c>
      <c r="C316" s="3" t="s">
        <v>10</v>
      </c>
      <c r="D316" s="3" t="s">
        <v>19</v>
      </c>
      <c r="E316" s="3" t="s">
        <v>17</v>
      </c>
      <c r="F316" s="3" t="s">
        <v>20</v>
      </c>
      <c r="G316" s="3" t="s">
        <v>14</v>
      </c>
      <c r="H316" s="3" t="s">
        <v>15</v>
      </c>
      <c r="I316" s="3" t="s">
        <v>16</v>
      </c>
      <c r="J316" s="3">
        <f t="shared" si="4"/>
        <v>3915</v>
      </c>
    </row>
    <row r="317" spans="1:10">
      <c r="A317" s="3">
        <v>316</v>
      </c>
      <c r="B317" s="3" t="s">
        <v>13</v>
      </c>
      <c r="C317" s="3" t="s">
        <v>10</v>
      </c>
      <c r="D317" s="3" t="s">
        <v>19</v>
      </c>
      <c r="E317" s="3" t="s">
        <v>17</v>
      </c>
      <c r="F317" s="3" t="s">
        <v>20</v>
      </c>
      <c r="G317" s="3" t="s">
        <v>14</v>
      </c>
      <c r="H317" s="3" t="s">
        <v>15</v>
      </c>
      <c r="I317" s="3" t="s">
        <v>16</v>
      </c>
      <c r="J317" s="3">
        <f t="shared" si="4"/>
        <v>3787</v>
      </c>
    </row>
    <row r="318" spans="1:10">
      <c r="A318" s="3">
        <v>317</v>
      </c>
      <c r="B318" s="3" t="s">
        <v>11</v>
      </c>
      <c r="C318" s="3" t="s">
        <v>14</v>
      </c>
      <c r="D318" s="3" t="s">
        <v>19</v>
      </c>
      <c r="E318" s="3" t="s">
        <v>17</v>
      </c>
      <c r="F318" s="3" t="s">
        <v>20</v>
      </c>
      <c r="G318" s="3" t="s">
        <v>13</v>
      </c>
      <c r="H318" s="3" t="s">
        <v>15</v>
      </c>
      <c r="I318" s="3" t="s">
        <v>16</v>
      </c>
      <c r="J318" s="3">
        <f t="shared" si="4"/>
        <v>3531</v>
      </c>
    </row>
    <row r="319" spans="1:10">
      <c r="A319" s="3">
        <v>318</v>
      </c>
      <c r="B319" s="3" t="s">
        <v>13</v>
      </c>
      <c r="C319" s="3" t="s">
        <v>10</v>
      </c>
      <c r="D319" s="3" t="s">
        <v>19</v>
      </c>
      <c r="E319" s="3" t="s">
        <v>17</v>
      </c>
      <c r="F319" s="3" t="s">
        <v>20</v>
      </c>
      <c r="G319" s="3" t="s">
        <v>14</v>
      </c>
      <c r="H319" s="3" t="s">
        <v>15</v>
      </c>
      <c r="I319" s="3" t="s">
        <v>11</v>
      </c>
      <c r="J319" s="3">
        <f t="shared" si="4"/>
        <v>3019</v>
      </c>
    </row>
    <row r="320" spans="1:10">
      <c r="A320" s="3">
        <v>319</v>
      </c>
      <c r="B320" s="3" t="s">
        <v>13</v>
      </c>
      <c r="C320" s="3" t="s">
        <v>10</v>
      </c>
      <c r="D320" s="3" t="s">
        <v>19</v>
      </c>
      <c r="E320" s="3" t="s">
        <v>17</v>
      </c>
      <c r="F320" s="3" t="s">
        <v>20</v>
      </c>
      <c r="G320" s="3" t="s">
        <v>14</v>
      </c>
      <c r="H320" s="3" t="s">
        <v>11</v>
      </c>
      <c r="I320" s="3" t="s">
        <v>16</v>
      </c>
      <c r="J320" s="3">
        <f t="shared" si="4"/>
        <v>1995</v>
      </c>
    </row>
    <row r="321" spans="1:10">
      <c r="A321" s="3">
        <v>320</v>
      </c>
      <c r="B321" s="3" t="s">
        <v>11</v>
      </c>
      <c r="C321" s="3" t="s">
        <v>10</v>
      </c>
      <c r="D321" s="3" t="s">
        <v>19</v>
      </c>
      <c r="E321" s="3" t="s">
        <v>17</v>
      </c>
      <c r="F321" s="3" t="s">
        <v>20</v>
      </c>
      <c r="G321" s="3" t="s">
        <v>12</v>
      </c>
      <c r="H321" s="3" t="s">
        <v>15</v>
      </c>
      <c r="I321" s="3" t="s">
        <v>16</v>
      </c>
      <c r="J321" s="3">
        <f t="shared" si="4"/>
        <v>3883</v>
      </c>
    </row>
    <row r="322" spans="1:10">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c r="A323" s="3">
        <v>322</v>
      </c>
      <c r="B323" s="3" t="s">
        <v>13</v>
      </c>
      <c r="C323" s="3" t="s">
        <v>11</v>
      </c>
      <c r="D323" s="3" t="s">
        <v>19</v>
      </c>
      <c r="E323" s="3" t="s">
        <v>17</v>
      </c>
      <c r="F323" s="3" t="s">
        <v>20</v>
      </c>
      <c r="G323" s="3" t="s">
        <v>12</v>
      </c>
      <c r="H323" s="3" t="s">
        <v>15</v>
      </c>
      <c r="I323" s="3" t="s">
        <v>16</v>
      </c>
      <c r="J323" s="3">
        <f t="shared" si="5"/>
        <v>3499</v>
      </c>
    </row>
    <row r="324" spans="1:10">
      <c r="A324" s="3">
        <v>323</v>
      </c>
      <c r="B324" s="3" t="s">
        <v>13</v>
      </c>
      <c r="C324" s="3" t="s">
        <v>10</v>
      </c>
      <c r="D324" s="3" t="s">
        <v>19</v>
      </c>
      <c r="E324" s="3" t="s">
        <v>17</v>
      </c>
      <c r="F324" s="3" t="s">
        <v>20</v>
      </c>
      <c r="G324" s="3" t="s">
        <v>12</v>
      </c>
      <c r="H324" s="3" t="s">
        <v>15</v>
      </c>
      <c r="I324" s="3" t="s">
        <v>11</v>
      </c>
      <c r="J324" s="3">
        <f t="shared" si="5"/>
        <v>2987</v>
      </c>
    </row>
    <row r="325" spans="1:10">
      <c r="A325" s="3">
        <v>324</v>
      </c>
      <c r="B325" s="3" t="s">
        <v>13</v>
      </c>
      <c r="C325" s="3" t="s">
        <v>10</v>
      </c>
      <c r="D325" s="3" t="s">
        <v>19</v>
      </c>
      <c r="E325" s="3" t="s">
        <v>17</v>
      </c>
      <c r="F325" s="3" t="s">
        <v>20</v>
      </c>
      <c r="G325" s="3" t="s">
        <v>12</v>
      </c>
      <c r="H325" s="3" t="s">
        <v>11</v>
      </c>
      <c r="I325" s="3" t="s">
        <v>16</v>
      </c>
      <c r="J325" s="3">
        <f t="shared" si="5"/>
        <v>1963</v>
      </c>
    </row>
    <row r="326" spans="1:10">
      <c r="A326" s="3">
        <v>325</v>
      </c>
      <c r="B326" s="3" t="s">
        <v>12</v>
      </c>
      <c r="C326" s="3" t="s">
        <v>10</v>
      </c>
      <c r="D326" s="3" t="s">
        <v>19</v>
      </c>
      <c r="E326" s="3" t="s">
        <v>17</v>
      </c>
      <c r="F326" s="3" t="s">
        <v>20</v>
      </c>
      <c r="G326" s="3" t="s">
        <v>14</v>
      </c>
      <c r="H326" s="3" t="s">
        <v>15</v>
      </c>
      <c r="I326" s="3" t="s">
        <v>16</v>
      </c>
      <c r="J326" s="3">
        <f t="shared" si="5"/>
        <v>3691</v>
      </c>
    </row>
    <row r="327" spans="1:10">
      <c r="A327" s="3">
        <v>326</v>
      </c>
      <c r="B327" s="3" t="s">
        <v>11</v>
      </c>
      <c r="C327" s="3" t="s">
        <v>14</v>
      </c>
      <c r="D327" s="3" t="s">
        <v>19</v>
      </c>
      <c r="E327" s="3" t="s">
        <v>17</v>
      </c>
      <c r="F327" s="3" t="s">
        <v>20</v>
      </c>
      <c r="G327" s="3" t="s">
        <v>12</v>
      </c>
      <c r="H327" s="3" t="s">
        <v>15</v>
      </c>
      <c r="I327" s="3" t="s">
        <v>16</v>
      </c>
      <c r="J327" s="3">
        <f t="shared" si="5"/>
        <v>3435</v>
      </c>
    </row>
    <row r="328" spans="1:10">
      <c r="A328" s="3">
        <v>327</v>
      </c>
      <c r="B328" s="3" t="s">
        <v>12</v>
      </c>
      <c r="C328" s="3" t="s">
        <v>10</v>
      </c>
      <c r="D328" s="3" t="s">
        <v>19</v>
      </c>
      <c r="E328" s="3" t="s">
        <v>17</v>
      </c>
      <c r="F328" s="3" t="s">
        <v>20</v>
      </c>
      <c r="G328" s="3" t="s">
        <v>14</v>
      </c>
      <c r="H328" s="3" t="s">
        <v>15</v>
      </c>
      <c r="I328" s="3" t="s">
        <v>11</v>
      </c>
      <c r="J328" s="3">
        <f t="shared" si="5"/>
        <v>2923</v>
      </c>
    </row>
    <row r="329" spans="1:10">
      <c r="A329" s="3">
        <v>328</v>
      </c>
      <c r="B329" s="3" t="s">
        <v>12</v>
      </c>
      <c r="C329" s="3" t="s">
        <v>10</v>
      </c>
      <c r="D329" s="3" t="s">
        <v>19</v>
      </c>
      <c r="E329" s="3" t="s">
        <v>17</v>
      </c>
      <c r="F329" s="3" t="s">
        <v>20</v>
      </c>
      <c r="G329" s="3" t="s">
        <v>14</v>
      </c>
      <c r="H329" s="3" t="s">
        <v>11</v>
      </c>
      <c r="I329" s="3" t="s">
        <v>16</v>
      </c>
      <c r="J329" s="3">
        <f t="shared" si="5"/>
        <v>1899</v>
      </c>
    </row>
    <row r="330" spans="1:10">
      <c r="A330" s="3">
        <v>329</v>
      </c>
      <c r="B330" s="3" t="s">
        <v>13</v>
      </c>
      <c r="C330" s="3" t="s">
        <v>14</v>
      </c>
      <c r="D330" s="3" t="s">
        <v>19</v>
      </c>
      <c r="E330" s="3" t="s">
        <v>17</v>
      </c>
      <c r="F330" s="3" t="s">
        <v>20</v>
      </c>
      <c r="G330" s="3" t="s">
        <v>12</v>
      </c>
      <c r="H330" s="3" t="s">
        <v>15</v>
      </c>
      <c r="I330" s="3" t="s">
        <v>16</v>
      </c>
      <c r="J330" s="3">
        <f t="shared" si="5"/>
        <v>3307</v>
      </c>
    </row>
    <row r="331" spans="1:10">
      <c r="A331" s="3">
        <v>330</v>
      </c>
      <c r="B331" s="3" t="s">
        <v>13</v>
      </c>
      <c r="C331" s="3" t="s">
        <v>14</v>
      </c>
      <c r="D331" s="3" t="s">
        <v>19</v>
      </c>
      <c r="E331" s="3" t="s">
        <v>17</v>
      </c>
      <c r="F331" s="3" t="s">
        <v>20</v>
      </c>
      <c r="G331" s="3" t="s">
        <v>12</v>
      </c>
      <c r="H331" s="3" t="s">
        <v>15</v>
      </c>
      <c r="I331" s="3" t="s">
        <v>10</v>
      </c>
      <c r="J331" s="3">
        <f t="shared" si="5"/>
        <v>2795</v>
      </c>
    </row>
    <row r="332" spans="1:10">
      <c r="A332" s="3">
        <v>331</v>
      </c>
      <c r="B332" s="3" t="s">
        <v>13</v>
      </c>
      <c r="C332" s="3" t="s">
        <v>14</v>
      </c>
      <c r="D332" s="3" t="s">
        <v>19</v>
      </c>
      <c r="E332" s="3" t="s">
        <v>17</v>
      </c>
      <c r="F332" s="3" t="s">
        <v>20</v>
      </c>
      <c r="G332" s="3" t="s">
        <v>12</v>
      </c>
      <c r="H332" s="3" t="s">
        <v>10</v>
      </c>
      <c r="I332" s="3" t="s">
        <v>16</v>
      </c>
      <c r="J332" s="3">
        <f t="shared" si="5"/>
        <v>1771</v>
      </c>
    </row>
    <row r="333" spans="1:10">
      <c r="A333" s="3">
        <v>332</v>
      </c>
      <c r="B333" s="3" t="s">
        <v>13</v>
      </c>
      <c r="C333" s="3" t="s">
        <v>14</v>
      </c>
      <c r="D333" s="3" t="s">
        <v>19</v>
      </c>
      <c r="E333" s="3" t="s">
        <v>17</v>
      </c>
      <c r="F333" s="3" t="s">
        <v>20</v>
      </c>
      <c r="G333" s="3" t="s">
        <v>12</v>
      </c>
      <c r="H333" s="3" t="s">
        <v>15</v>
      </c>
      <c r="I333" s="3" t="s">
        <v>11</v>
      </c>
      <c r="J333" s="3">
        <f t="shared" si="5"/>
        <v>2539</v>
      </c>
    </row>
    <row r="334" spans="1:10">
      <c r="A334" s="3">
        <v>333</v>
      </c>
      <c r="B334" s="3" t="s">
        <v>13</v>
      </c>
      <c r="C334" s="3" t="s">
        <v>14</v>
      </c>
      <c r="D334" s="3" t="s">
        <v>19</v>
      </c>
      <c r="E334" s="3" t="s">
        <v>17</v>
      </c>
      <c r="F334" s="3" t="s">
        <v>20</v>
      </c>
      <c r="G334" s="3" t="s">
        <v>12</v>
      </c>
      <c r="H334" s="3" t="s">
        <v>11</v>
      </c>
      <c r="I334" s="3" t="s">
        <v>16</v>
      </c>
      <c r="J334" s="3">
        <f t="shared" si="5"/>
        <v>1515</v>
      </c>
    </row>
    <row r="335" spans="1:10">
      <c r="A335" s="3">
        <v>334</v>
      </c>
      <c r="B335" s="3" t="s">
        <v>13</v>
      </c>
      <c r="C335" s="3" t="s">
        <v>14</v>
      </c>
      <c r="D335" s="3" t="s">
        <v>19</v>
      </c>
      <c r="E335" s="3" t="s">
        <v>17</v>
      </c>
      <c r="F335" s="3" t="s">
        <v>20</v>
      </c>
      <c r="G335" s="3" t="s">
        <v>12</v>
      </c>
      <c r="H335" s="3" t="s">
        <v>11</v>
      </c>
      <c r="I335" s="3" t="s">
        <v>10</v>
      </c>
      <c r="J335" s="3">
        <f t="shared" si="5"/>
        <v>1003</v>
      </c>
    </row>
    <row r="336" spans="1:10">
      <c r="A336" s="3">
        <v>335</v>
      </c>
      <c r="B336" s="3" t="s">
        <v>9</v>
      </c>
      <c r="C336" s="3" t="s">
        <v>10</v>
      </c>
      <c r="D336" s="3" t="s">
        <v>19</v>
      </c>
      <c r="E336" s="3" t="s">
        <v>20</v>
      </c>
      <c r="F336" s="3" t="s">
        <v>11</v>
      </c>
      <c r="G336" s="3" t="s">
        <v>17</v>
      </c>
      <c r="H336" s="3" t="s">
        <v>15</v>
      </c>
      <c r="I336" s="3" t="s">
        <v>16</v>
      </c>
      <c r="J336" s="3">
        <f t="shared" si="5"/>
        <v>3867</v>
      </c>
    </row>
    <row r="337" spans="1:10">
      <c r="A337" s="3">
        <v>336</v>
      </c>
      <c r="B337" s="3" t="s">
        <v>9</v>
      </c>
      <c r="C337" s="3" t="s">
        <v>10</v>
      </c>
      <c r="D337" s="3" t="s">
        <v>19</v>
      </c>
      <c r="E337" s="3" t="s">
        <v>17</v>
      </c>
      <c r="F337" s="3" t="s">
        <v>20</v>
      </c>
      <c r="G337" s="3" t="s">
        <v>13</v>
      </c>
      <c r="H337" s="3" t="s">
        <v>15</v>
      </c>
      <c r="I337" s="3" t="s">
        <v>16</v>
      </c>
      <c r="J337" s="3">
        <f t="shared" si="5"/>
        <v>3739</v>
      </c>
    </row>
    <row r="338" spans="1:10">
      <c r="A338" s="3">
        <v>337</v>
      </c>
      <c r="B338" s="3" t="s">
        <v>9</v>
      </c>
      <c r="C338" s="3" t="s">
        <v>11</v>
      </c>
      <c r="D338" s="3" t="s">
        <v>19</v>
      </c>
      <c r="E338" s="3" t="s">
        <v>17</v>
      </c>
      <c r="F338" s="3" t="s">
        <v>20</v>
      </c>
      <c r="G338" s="3" t="s">
        <v>13</v>
      </c>
      <c r="H338" s="3" t="s">
        <v>15</v>
      </c>
      <c r="I338" s="3" t="s">
        <v>16</v>
      </c>
      <c r="J338" s="3">
        <f t="shared" si="5"/>
        <v>3483</v>
      </c>
    </row>
    <row r="339" spans="1:10">
      <c r="A339" s="3">
        <v>338</v>
      </c>
      <c r="B339" s="3" t="s">
        <v>9</v>
      </c>
      <c r="C339" s="3" t="s">
        <v>10</v>
      </c>
      <c r="D339" s="3" t="s">
        <v>19</v>
      </c>
      <c r="E339" s="3" t="s">
        <v>17</v>
      </c>
      <c r="F339" s="3" t="s">
        <v>20</v>
      </c>
      <c r="G339" s="3" t="s">
        <v>13</v>
      </c>
      <c r="H339" s="3" t="s">
        <v>15</v>
      </c>
      <c r="I339" s="3" t="s">
        <v>11</v>
      </c>
      <c r="J339" s="3">
        <f t="shared" si="5"/>
        <v>2971</v>
      </c>
    </row>
    <row r="340" spans="1:10">
      <c r="A340" s="3">
        <v>339</v>
      </c>
      <c r="B340" s="3" t="s">
        <v>9</v>
      </c>
      <c r="C340" s="3" t="s">
        <v>10</v>
      </c>
      <c r="D340" s="3" t="s">
        <v>19</v>
      </c>
      <c r="E340" s="3" t="s">
        <v>17</v>
      </c>
      <c r="F340" s="3" t="s">
        <v>20</v>
      </c>
      <c r="G340" s="3" t="s">
        <v>13</v>
      </c>
      <c r="H340" s="3" t="s">
        <v>11</v>
      </c>
      <c r="I340" s="3" t="s">
        <v>16</v>
      </c>
      <c r="J340" s="3">
        <f t="shared" si="5"/>
        <v>1947</v>
      </c>
    </row>
    <row r="341" spans="1:10">
      <c r="A341" s="3">
        <v>340</v>
      </c>
      <c r="B341" s="3" t="s">
        <v>9</v>
      </c>
      <c r="C341" s="3" t="s">
        <v>10</v>
      </c>
      <c r="D341" s="3" t="s">
        <v>19</v>
      </c>
      <c r="E341" s="3" t="s">
        <v>17</v>
      </c>
      <c r="F341" s="3" t="s">
        <v>20</v>
      </c>
      <c r="G341" s="3" t="s">
        <v>14</v>
      </c>
      <c r="H341" s="3" t="s">
        <v>15</v>
      </c>
      <c r="I341" s="3" t="s">
        <v>16</v>
      </c>
      <c r="J341" s="3">
        <f t="shared" si="5"/>
        <v>3675</v>
      </c>
    </row>
    <row r="342" spans="1:10">
      <c r="A342" s="3">
        <v>341</v>
      </c>
      <c r="B342" s="3" t="s">
        <v>9</v>
      </c>
      <c r="C342" s="3" t="s">
        <v>14</v>
      </c>
      <c r="D342" s="3" t="s">
        <v>19</v>
      </c>
      <c r="E342" s="3" t="s">
        <v>20</v>
      </c>
      <c r="F342" s="3" t="s">
        <v>11</v>
      </c>
      <c r="G342" s="3" t="s">
        <v>17</v>
      </c>
      <c r="H342" s="3" t="s">
        <v>15</v>
      </c>
      <c r="I342" s="3" t="s">
        <v>16</v>
      </c>
      <c r="J342" s="3">
        <f t="shared" si="5"/>
        <v>3419</v>
      </c>
    </row>
    <row r="343" spans="1:10">
      <c r="A343" s="3">
        <v>342</v>
      </c>
      <c r="B343" s="3" t="s">
        <v>9</v>
      </c>
      <c r="C343" s="3" t="s">
        <v>10</v>
      </c>
      <c r="D343" s="3" t="s">
        <v>19</v>
      </c>
      <c r="E343" s="3" t="s">
        <v>17</v>
      </c>
      <c r="F343" s="3" t="s">
        <v>20</v>
      </c>
      <c r="G343" s="3" t="s">
        <v>14</v>
      </c>
      <c r="H343" s="3" t="s">
        <v>15</v>
      </c>
      <c r="I343" s="3" t="s">
        <v>11</v>
      </c>
      <c r="J343" s="3">
        <f t="shared" si="5"/>
        <v>2907</v>
      </c>
    </row>
    <row r="344" spans="1:10">
      <c r="A344" s="3">
        <v>343</v>
      </c>
      <c r="B344" s="3" t="s">
        <v>9</v>
      </c>
      <c r="C344" s="3" t="s">
        <v>10</v>
      </c>
      <c r="D344" s="3" t="s">
        <v>19</v>
      </c>
      <c r="E344" s="3" t="s">
        <v>17</v>
      </c>
      <c r="F344" s="3" t="s">
        <v>20</v>
      </c>
      <c r="G344" s="3" t="s">
        <v>14</v>
      </c>
      <c r="H344" s="3" t="s">
        <v>11</v>
      </c>
      <c r="I344" s="3" t="s">
        <v>16</v>
      </c>
      <c r="J344" s="3">
        <f t="shared" si="5"/>
        <v>1883</v>
      </c>
    </row>
    <row r="345" spans="1:10">
      <c r="A345" s="3">
        <v>344</v>
      </c>
      <c r="B345" s="3" t="s">
        <v>9</v>
      </c>
      <c r="C345" s="3" t="s">
        <v>14</v>
      </c>
      <c r="D345" s="3" t="s">
        <v>19</v>
      </c>
      <c r="E345" s="3" t="s">
        <v>17</v>
      </c>
      <c r="F345" s="3" t="s">
        <v>20</v>
      </c>
      <c r="G345" s="3" t="s">
        <v>13</v>
      </c>
      <c r="H345" s="3" t="s">
        <v>15</v>
      </c>
      <c r="I345" s="3" t="s">
        <v>16</v>
      </c>
      <c r="J345" s="3">
        <f t="shared" si="5"/>
        <v>3291</v>
      </c>
    </row>
    <row r="346" spans="1:10">
      <c r="A346" s="3">
        <v>345</v>
      </c>
      <c r="B346" s="3" t="s">
        <v>13</v>
      </c>
      <c r="C346" s="3" t="s">
        <v>10</v>
      </c>
      <c r="D346" s="3" t="s">
        <v>19</v>
      </c>
      <c r="E346" s="3" t="s">
        <v>17</v>
      </c>
      <c r="F346" s="3" t="s">
        <v>20</v>
      </c>
      <c r="G346" s="3" t="s">
        <v>14</v>
      </c>
      <c r="H346" s="3" t="s">
        <v>15</v>
      </c>
      <c r="I346" s="3" t="s">
        <v>9</v>
      </c>
      <c r="J346" s="3">
        <f t="shared" si="5"/>
        <v>2779</v>
      </c>
    </row>
    <row r="347" spans="1:10">
      <c r="A347" s="3">
        <v>346</v>
      </c>
      <c r="B347" s="3" t="s">
        <v>13</v>
      </c>
      <c r="C347" s="3" t="s">
        <v>10</v>
      </c>
      <c r="D347" s="3" t="s">
        <v>19</v>
      </c>
      <c r="E347" s="3" t="s">
        <v>17</v>
      </c>
      <c r="F347" s="3" t="s">
        <v>20</v>
      </c>
      <c r="G347" s="3" t="s">
        <v>14</v>
      </c>
      <c r="H347" s="3" t="s">
        <v>9</v>
      </c>
      <c r="I347" s="3" t="s">
        <v>16</v>
      </c>
      <c r="J347" s="3">
        <f t="shared" si="5"/>
        <v>1755</v>
      </c>
    </row>
    <row r="348" spans="1:10">
      <c r="A348" s="3">
        <v>347</v>
      </c>
      <c r="B348" s="3" t="s">
        <v>9</v>
      </c>
      <c r="C348" s="3" t="s">
        <v>14</v>
      </c>
      <c r="D348" s="3" t="s">
        <v>19</v>
      </c>
      <c r="E348" s="3" t="s">
        <v>17</v>
      </c>
      <c r="F348" s="3" t="s">
        <v>20</v>
      </c>
      <c r="G348" s="3" t="s">
        <v>13</v>
      </c>
      <c r="H348" s="3" t="s">
        <v>15</v>
      </c>
      <c r="I348" s="3" t="s">
        <v>11</v>
      </c>
      <c r="J348" s="3">
        <f t="shared" si="5"/>
        <v>2523</v>
      </c>
    </row>
    <row r="349" spans="1:10">
      <c r="A349" s="3">
        <v>348</v>
      </c>
      <c r="B349" s="3" t="s">
        <v>9</v>
      </c>
      <c r="C349" s="3" t="s">
        <v>14</v>
      </c>
      <c r="D349" s="3" t="s">
        <v>19</v>
      </c>
      <c r="E349" s="3" t="s">
        <v>17</v>
      </c>
      <c r="F349" s="3" t="s">
        <v>20</v>
      </c>
      <c r="G349" s="3" t="s">
        <v>13</v>
      </c>
      <c r="H349" s="3" t="s">
        <v>11</v>
      </c>
      <c r="I349" s="3" t="s">
        <v>16</v>
      </c>
      <c r="J349" s="3">
        <f t="shared" si="5"/>
        <v>1499</v>
      </c>
    </row>
    <row r="350" spans="1:10">
      <c r="A350" s="3">
        <v>349</v>
      </c>
      <c r="B350" s="3" t="s">
        <v>13</v>
      </c>
      <c r="C350" s="3" t="s">
        <v>10</v>
      </c>
      <c r="D350" s="3" t="s">
        <v>19</v>
      </c>
      <c r="E350" s="3" t="s">
        <v>17</v>
      </c>
      <c r="F350" s="3" t="s">
        <v>20</v>
      </c>
      <c r="G350" s="3" t="s">
        <v>14</v>
      </c>
      <c r="H350" s="3" t="s">
        <v>9</v>
      </c>
      <c r="I350" s="3" t="s">
        <v>11</v>
      </c>
      <c r="J350" s="3">
        <f t="shared" si="5"/>
        <v>987</v>
      </c>
    </row>
    <row r="351" spans="1:10">
      <c r="A351" s="3">
        <v>350</v>
      </c>
      <c r="B351" s="3" t="s">
        <v>9</v>
      </c>
      <c r="C351" s="3" t="s">
        <v>10</v>
      </c>
      <c r="D351" s="3" t="s">
        <v>19</v>
      </c>
      <c r="E351" s="3" t="s">
        <v>17</v>
      </c>
      <c r="F351" s="3" t="s">
        <v>20</v>
      </c>
      <c r="G351" s="3" t="s">
        <v>12</v>
      </c>
      <c r="H351" s="3" t="s">
        <v>15</v>
      </c>
      <c r="I351" s="3" t="s">
        <v>16</v>
      </c>
      <c r="J351" s="3">
        <f t="shared" si="5"/>
        <v>3643</v>
      </c>
    </row>
    <row r="352" spans="1:10">
      <c r="A352" s="3">
        <v>351</v>
      </c>
      <c r="B352" s="3" t="s">
        <v>9</v>
      </c>
      <c r="C352" s="3" t="s">
        <v>11</v>
      </c>
      <c r="D352" s="3" t="s">
        <v>19</v>
      </c>
      <c r="E352" s="3" t="s">
        <v>17</v>
      </c>
      <c r="F352" s="3" t="s">
        <v>20</v>
      </c>
      <c r="G352" s="3" t="s">
        <v>12</v>
      </c>
      <c r="H352" s="3" t="s">
        <v>15</v>
      </c>
      <c r="I352" s="3" t="s">
        <v>16</v>
      </c>
      <c r="J352" s="3">
        <f t="shared" si="5"/>
        <v>3387</v>
      </c>
    </row>
    <row r="353" spans="1:10">
      <c r="A353" s="3">
        <v>352</v>
      </c>
      <c r="B353" s="3" t="s">
        <v>9</v>
      </c>
      <c r="C353" s="3" t="s">
        <v>10</v>
      </c>
      <c r="D353" s="3" t="s">
        <v>19</v>
      </c>
      <c r="E353" s="3" t="s">
        <v>17</v>
      </c>
      <c r="F353" s="3" t="s">
        <v>20</v>
      </c>
      <c r="G353" s="3" t="s">
        <v>12</v>
      </c>
      <c r="H353" s="3" t="s">
        <v>15</v>
      </c>
      <c r="I353" s="3" t="s">
        <v>11</v>
      </c>
      <c r="J353" s="3">
        <f t="shared" si="5"/>
        <v>2875</v>
      </c>
    </row>
    <row r="354" spans="1:10">
      <c r="A354" s="3">
        <v>353</v>
      </c>
      <c r="B354" s="3" t="s">
        <v>9</v>
      </c>
      <c r="C354" s="3" t="s">
        <v>10</v>
      </c>
      <c r="D354" s="3" t="s">
        <v>19</v>
      </c>
      <c r="E354" s="3" t="s">
        <v>17</v>
      </c>
      <c r="F354" s="3" t="s">
        <v>20</v>
      </c>
      <c r="G354" s="3" t="s">
        <v>12</v>
      </c>
      <c r="H354" s="3" t="s">
        <v>11</v>
      </c>
      <c r="I354" s="3" t="s">
        <v>16</v>
      </c>
      <c r="J354" s="3">
        <f t="shared" si="5"/>
        <v>1851</v>
      </c>
    </row>
    <row r="355" spans="1:10">
      <c r="A355" s="3">
        <v>354</v>
      </c>
      <c r="B355" s="3" t="s">
        <v>13</v>
      </c>
      <c r="C355" s="3" t="s">
        <v>9</v>
      </c>
      <c r="D355" s="3" t="s">
        <v>19</v>
      </c>
      <c r="E355" s="3" t="s">
        <v>17</v>
      </c>
      <c r="F355" s="3" t="s">
        <v>20</v>
      </c>
      <c r="G355" s="3" t="s">
        <v>12</v>
      </c>
      <c r="H355" s="3" t="s">
        <v>15</v>
      </c>
      <c r="I355" s="3" t="s">
        <v>16</v>
      </c>
      <c r="J355" s="3">
        <f t="shared" si="5"/>
        <v>3259</v>
      </c>
    </row>
    <row r="356" spans="1:10">
      <c r="A356" s="3">
        <v>355</v>
      </c>
      <c r="B356" s="3" t="s">
        <v>13</v>
      </c>
      <c r="C356" s="3" t="s">
        <v>10</v>
      </c>
      <c r="D356" s="3" t="s">
        <v>19</v>
      </c>
      <c r="E356" s="3" t="s">
        <v>17</v>
      </c>
      <c r="F356" s="3" t="s">
        <v>20</v>
      </c>
      <c r="G356" s="3" t="s">
        <v>12</v>
      </c>
      <c r="H356" s="3" t="s">
        <v>15</v>
      </c>
      <c r="I356" s="3" t="s">
        <v>9</v>
      </c>
      <c r="J356" s="3">
        <f t="shared" si="5"/>
        <v>2747</v>
      </c>
    </row>
    <row r="357" spans="1:10">
      <c r="A357" s="3">
        <v>356</v>
      </c>
      <c r="B357" s="3" t="s">
        <v>13</v>
      </c>
      <c r="C357" s="3" t="s">
        <v>10</v>
      </c>
      <c r="D357" s="3" t="s">
        <v>19</v>
      </c>
      <c r="E357" s="3" t="s">
        <v>17</v>
      </c>
      <c r="F357" s="3" t="s">
        <v>20</v>
      </c>
      <c r="G357" s="3" t="s">
        <v>12</v>
      </c>
      <c r="H357" s="3" t="s">
        <v>9</v>
      </c>
      <c r="I357" s="3" t="s">
        <v>16</v>
      </c>
      <c r="J357" s="3">
        <f t="shared" si="5"/>
        <v>1723</v>
      </c>
    </row>
    <row r="358" spans="1:10">
      <c r="A358" s="3">
        <v>357</v>
      </c>
      <c r="B358" s="3" t="s">
        <v>13</v>
      </c>
      <c r="C358" s="3" t="s">
        <v>9</v>
      </c>
      <c r="D358" s="3" t="s">
        <v>19</v>
      </c>
      <c r="E358" s="3" t="s">
        <v>17</v>
      </c>
      <c r="F358" s="3" t="s">
        <v>20</v>
      </c>
      <c r="G358" s="3" t="s">
        <v>12</v>
      </c>
      <c r="H358" s="3" t="s">
        <v>15</v>
      </c>
      <c r="I358" s="3" t="s">
        <v>11</v>
      </c>
      <c r="J358" s="3">
        <f t="shared" si="5"/>
        <v>2491</v>
      </c>
    </row>
    <row r="359" spans="1:10">
      <c r="A359" s="3">
        <v>358</v>
      </c>
      <c r="B359" s="3" t="s">
        <v>13</v>
      </c>
      <c r="C359" s="3" t="s">
        <v>9</v>
      </c>
      <c r="D359" s="3" t="s">
        <v>19</v>
      </c>
      <c r="E359" s="3" t="s">
        <v>17</v>
      </c>
      <c r="F359" s="3" t="s">
        <v>20</v>
      </c>
      <c r="G359" s="3" t="s">
        <v>12</v>
      </c>
      <c r="H359" s="3" t="s">
        <v>11</v>
      </c>
      <c r="I359" s="3" t="s">
        <v>16</v>
      </c>
      <c r="J359" s="3">
        <f t="shared" si="5"/>
        <v>1467</v>
      </c>
    </row>
    <row r="360" spans="1:10">
      <c r="A360" s="3">
        <v>359</v>
      </c>
      <c r="B360" s="3" t="s">
        <v>13</v>
      </c>
      <c r="C360" s="3" t="s">
        <v>10</v>
      </c>
      <c r="D360" s="3" t="s">
        <v>19</v>
      </c>
      <c r="E360" s="3" t="s">
        <v>17</v>
      </c>
      <c r="F360" s="3" t="s">
        <v>20</v>
      </c>
      <c r="G360" s="3" t="s">
        <v>12</v>
      </c>
      <c r="H360" s="3" t="s">
        <v>9</v>
      </c>
      <c r="I360" s="3" t="s">
        <v>11</v>
      </c>
      <c r="J360" s="3">
        <f t="shared" si="5"/>
        <v>955</v>
      </c>
    </row>
    <row r="361" spans="1:10">
      <c r="A361" s="3">
        <v>360</v>
      </c>
      <c r="B361" s="3" t="s">
        <v>9</v>
      </c>
      <c r="C361" s="3" t="s">
        <v>14</v>
      </c>
      <c r="D361" s="3" t="s">
        <v>19</v>
      </c>
      <c r="E361" s="3" t="s">
        <v>17</v>
      </c>
      <c r="F361" s="3" t="s">
        <v>20</v>
      </c>
      <c r="G361" s="3" t="s">
        <v>12</v>
      </c>
      <c r="H361" s="3" t="s">
        <v>15</v>
      </c>
      <c r="I361" s="3" t="s">
        <v>16</v>
      </c>
      <c r="J361" s="3">
        <f t="shared" si="5"/>
        <v>3195</v>
      </c>
    </row>
    <row r="362" spans="1:10">
      <c r="A362" s="3">
        <v>361</v>
      </c>
      <c r="B362" s="3" t="s">
        <v>9</v>
      </c>
      <c r="C362" s="3" t="s">
        <v>14</v>
      </c>
      <c r="D362" s="3" t="s">
        <v>19</v>
      </c>
      <c r="E362" s="3" t="s">
        <v>17</v>
      </c>
      <c r="F362" s="3" t="s">
        <v>20</v>
      </c>
      <c r="G362" s="3" t="s">
        <v>12</v>
      </c>
      <c r="H362" s="3" t="s">
        <v>15</v>
      </c>
      <c r="I362" s="3" t="s">
        <v>10</v>
      </c>
      <c r="J362" s="3">
        <f t="shared" si="5"/>
        <v>2683</v>
      </c>
    </row>
    <row r="363" spans="1:10">
      <c r="A363" s="3">
        <v>362</v>
      </c>
      <c r="B363" s="3" t="s">
        <v>9</v>
      </c>
      <c r="C363" s="3" t="s">
        <v>14</v>
      </c>
      <c r="D363" s="3" t="s">
        <v>19</v>
      </c>
      <c r="E363" s="3" t="s">
        <v>17</v>
      </c>
      <c r="F363" s="3" t="s">
        <v>20</v>
      </c>
      <c r="G363" s="3" t="s">
        <v>12</v>
      </c>
      <c r="H363" s="3" t="s">
        <v>10</v>
      </c>
      <c r="I363" s="3" t="s">
        <v>16</v>
      </c>
      <c r="J363" s="3">
        <f t="shared" si="5"/>
        <v>1659</v>
      </c>
    </row>
    <row r="364" spans="1:10">
      <c r="A364" s="3">
        <v>363</v>
      </c>
      <c r="B364" s="3" t="s">
        <v>9</v>
      </c>
      <c r="C364" s="3" t="s">
        <v>14</v>
      </c>
      <c r="D364" s="3" t="s">
        <v>19</v>
      </c>
      <c r="E364" s="3" t="s">
        <v>17</v>
      </c>
      <c r="F364" s="3" t="s">
        <v>20</v>
      </c>
      <c r="G364" s="3" t="s">
        <v>12</v>
      </c>
      <c r="H364" s="3" t="s">
        <v>15</v>
      </c>
      <c r="I364" s="3" t="s">
        <v>11</v>
      </c>
      <c r="J364" s="3">
        <f t="shared" si="5"/>
        <v>2427</v>
      </c>
    </row>
    <row r="365" spans="1:10">
      <c r="A365" s="3">
        <v>364</v>
      </c>
      <c r="B365" s="3" t="s">
        <v>9</v>
      </c>
      <c r="C365" s="3" t="s">
        <v>14</v>
      </c>
      <c r="D365" s="3" t="s">
        <v>19</v>
      </c>
      <c r="E365" s="3" t="s">
        <v>17</v>
      </c>
      <c r="F365" s="3" t="s">
        <v>20</v>
      </c>
      <c r="G365" s="3" t="s">
        <v>12</v>
      </c>
      <c r="H365" s="3" t="s">
        <v>11</v>
      </c>
      <c r="I365" s="3" t="s">
        <v>16</v>
      </c>
      <c r="J365" s="3">
        <f t="shared" si="5"/>
        <v>1403</v>
      </c>
    </row>
    <row r="366" spans="1:10">
      <c r="A366" s="3">
        <v>365</v>
      </c>
      <c r="B366" s="3" t="s">
        <v>9</v>
      </c>
      <c r="C366" s="3" t="s">
        <v>14</v>
      </c>
      <c r="D366" s="3" t="s">
        <v>19</v>
      </c>
      <c r="E366" s="3" t="s">
        <v>17</v>
      </c>
      <c r="F366" s="3" t="s">
        <v>20</v>
      </c>
      <c r="G366" s="3" t="s">
        <v>12</v>
      </c>
      <c r="H366" s="3" t="s">
        <v>11</v>
      </c>
      <c r="I366" s="3" t="s">
        <v>10</v>
      </c>
      <c r="J366" s="3">
        <f t="shared" si="5"/>
        <v>891</v>
      </c>
    </row>
    <row r="367" spans="1:10">
      <c r="A367" s="3">
        <v>366</v>
      </c>
      <c r="B367" s="3" t="s">
        <v>13</v>
      </c>
      <c r="C367" s="3" t="s">
        <v>14</v>
      </c>
      <c r="D367" s="3" t="s">
        <v>19</v>
      </c>
      <c r="E367" s="3" t="s">
        <v>17</v>
      </c>
      <c r="F367" s="3" t="s">
        <v>20</v>
      </c>
      <c r="G367" s="3" t="s">
        <v>12</v>
      </c>
      <c r="H367" s="3" t="s">
        <v>15</v>
      </c>
      <c r="I367" s="3" t="s">
        <v>9</v>
      </c>
      <c r="J367" s="3">
        <f t="shared" si="5"/>
        <v>2299</v>
      </c>
    </row>
    <row r="368" spans="1:10">
      <c r="A368" s="3">
        <v>367</v>
      </c>
      <c r="B368" s="3" t="s">
        <v>13</v>
      </c>
      <c r="C368" s="3" t="s">
        <v>14</v>
      </c>
      <c r="D368" s="3" t="s">
        <v>19</v>
      </c>
      <c r="E368" s="3" t="s">
        <v>17</v>
      </c>
      <c r="F368" s="3" t="s">
        <v>20</v>
      </c>
      <c r="G368" s="3" t="s">
        <v>12</v>
      </c>
      <c r="H368" s="3" t="s">
        <v>9</v>
      </c>
      <c r="I368" s="3" t="s">
        <v>16</v>
      </c>
      <c r="J368" s="3">
        <f t="shared" si="5"/>
        <v>1275</v>
      </c>
    </row>
    <row r="369" spans="1:10">
      <c r="A369" s="3">
        <v>368</v>
      </c>
      <c r="B369" s="3" t="s">
        <v>13</v>
      </c>
      <c r="C369" s="3" t="s">
        <v>14</v>
      </c>
      <c r="D369" s="3" t="s">
        <v>19</v>
      </c>
      <c r="E369" s="3" t="s">
        <v>17</v>
      </c>
      <c r="F369" s="3" t="s">
        <v>20</v>
      </c>
      <c r="G369" s="3" t="s">
        <v>12</v>
      </c>
      <c r="H369" s="3" t="s">
        <v>9</v>
      </c>
      <c r="I369" s="3" t="s">
        <v>10</v>
      </c>
      <c r="J369" s="3">
        <f t="shared" si="5"/>
        <v>763</v>
      </c>
    </row>
    <row r="370" spans="1:10">
      <c r="A370" s="3">
        <v>369</v>
      </c>
      <c r="B370" s="3" t="s">
        <v>13</v>
      </c>
      <c r="C370" s="3" t="s">
        <v>14</v>
      </c>
      <c r="D370" s="3" t="s">
        <v>19</v>
      </c>
      <c r="E370" s="3" t="s">
        <v>17</v>
      </c>
      <c r="F370" s="3" t="s">
        <v>20</v>
      </c>
      <c r="G370" s="3" t="s">
        <v>12</v>
      </c>
      <c r="H370" s="3" t="s">
        <v>9</v>
      </c>
      <c r="I370" s="3" t="s">
        <v>11</v>
      </c>
      <c r="J370" s="3">
        <f t="shared" si="5"/>
        <v>507</v>
      </c>
    </row>
    <row r="371" spans="1:10">
      <c r="A371" s="3">
        <v>370</v>
      </c>
      <c r="B371" s="3" t="s">
        <v>11</v>
      </c>
      <c r="C371" s="3" t="s">
        <v>10</v>
      </c>
      <c r="D371" s="3" t="s">
        <v>19</v>
      </c>
      <c r="E371" s="3" t="s">
        <v>18</v>
      </c>
      <c r="F371" s="3" t="s">
        <v>20</v>
      </c>
      <c r="G371" s="3" t="s">
        <v>13</v>
      </c>
      <c r="H371" s="3" t="s">
        <v>15</v>
      </c>
      <c r="I371" s="3" t="s">
        <v>16</v>
      </c>
      <c r="J371" s="3">
        <f t="shared" si="5"/>
        <v>3975</v>
      </c>
    </row>
    <row r="372" spans="1:10">
      <c r="A372" s="3">
        <v>371</v>
      </c>
      <c r="B372" s="3" t="s">
        <v>11</v>
      </c>
      <c r="C372" s="3" t="s">
        <v>10</v>
      </c>
      <c r="D372" s="3" t="s">
        <v>19</v>
      </c>
      <c r="E372" s="3" t="s">
        <v>18</v>
      </c>
      <c r="F372" s="3" t="s">
        <v>20</v>
      </c>
      <c r="G372" s="3" t="s">
        <v>14</v>
      </c>
      <c r="H372" s="3" t="s">
        <v>15</v>
      </c>
      <c r="I372" s="3" t="s">
        <v>16</v>
      </c>
      <c r="J372" s="3">
        <f t="shared" si="5"/>
        <v>3911</v>
      </c>
    </row>
    <row r="373" spans="1:10">
      <c r="A373" s="3">
        <v>372</v>
      </c>
      <c r="B373" s="3" t="s">
        <v>13</v>
      </c>
      <c r="C373" s="3" t="s">
        <v>10</v>
      </c>
      <c r="D373" s="3" t="s">
        <v>19</v>
      </c>
      <c r="E373" s="3" t="s">
        <v>18</v>
      </c>
      <c r="F373" s="3" t="s">
        <v>20</v>
      </c>
      <c r="G373" s="3" t="s">
        <v>14</v>
      </c>
      <c r="H373" s="3" t="s">
        <v>15</v>
      </c>
      <c r="I373" s="3" t="s">
        <v>16</v>
      </c>
      <c r="J373" s="3">
        <f t="shared" si="5"/>
        <v>3783</v>
      </c>
    </row>
    <row r="374" spans="1:10">
      <c r="A374" s="3">
        <v>373</v>
      </c>
      <c r="B374" s="3" t="s">
        <v>11</v>
      </c>
      <c r="C374" s="3" t="s">
        <v>14</v>
      </c>
      <c r="D374" s="3" t="s">
        <v>19</v>
      </c>
      <c r="E374" s="3" t="s">
        <v>18</v>
      </c>
      <c r="F374" s="3" t="s">
        <v>20</v>
      </c>
      <c r="G374" s="3" t="s">
        <v>13</v>
      </c>
      <c r="H374" s="3" t="s">
        <v>15</v>
      </c>
      <c r="I374" s="3" t="s">
        <v>16</v>
      </c>
      <c r="J374" s="3">
        <f t="shared" si="5"/>
        <v>3527</v>
      </c>
    </row>
    <row r="375" spans="1:10">
      <c r="A375" s="3">
        <v>374</v>
      </c>
      <c r="B375" s="3" t="s">
        <v>13</v>
      </c>
      <c r="C375" s="3" t="s">
        <v>10</v>
      </c>
      <c r="D375" s="3" t="s">
        <v>19</v>
      </c>
      <c r="E375" s="3" t="s">
        <v>18</v>
      </c>
      <c r="F375" s="3" t="s">
        <v>20</v>
      </c>
      <c r="G375" s="3" t="s">
        <v>14</v>
      </c>
      <c r="H375" s="3" t="s">
        <v>15</v>
      </c>
      <c r="I375" s="3" t="s">
        <v>11</v>
      </c>
      <c r="J375" s="3">
        <f t="shared" si="5"/>
        <v>3015</v>
      </c>
    </row>
    <row r="376" spans="1:10">
      <c r="A376" s="3">
        <v>375</v>
      </c>
      <c r="B376" s="3" t="s">
        <v>13</v>
      </c>
      <c r="C376" s="3" t="s">
        <v>10</v>
      </c>
      <c r="D376" s="3" t="s">
        <v>19</v>
      </c>
      <c r="E376" s="3" t="s">
        <v>18</v>
      </c>
      <c r="F376" s="3" t="s">
        <v>20</v>
      </c>
      <c r="G376" s="3" t="s">
        <v>14</v>
      </c>
      <c r="H376" s="3" t="s">
        <v>11</v>
      </c>
      <c r="I376" s="3" t="s">
        <v>16</v>
      </c>
      <c r="J376" s="3">
        <f t="shared" si="5"/>
        <v>1991</v>
      </c>
    </row>
    <row r="377" spans="1:10">
      <c r="A377" s="3">
        <v>376</v>
      </c>
      <c r="B377" s="3" t="s">
        <v>11</v>
      </c>
      <c r="C377" s="3" t="s">
        <v>10</v>
      </c>
      <c r="D377" s="3" t="s">
        <v>19</v>
      </c>
      <c r="E377" s="3" t="s">
        <v>18</v>
      </c>
      <c r="F377" s="3" t="s">
        <v>20</v>
      </c>
      <c r="G377" s="3" t="s">
        <v>12</v>
      </c>
      <c r="H377" s="3" t="s">
        <v>15</v>
      </c>
      <c r="I377" s="3" t="s">
        <v>16</v>
      </c>
      <c r="J377" s="3">
        <f t="shared" si="5"/>
        <v>3879</v>
      </c>
    </row>
    <row r="378" spans="1:10">
      <c r="A378" s="3">
        <v>377</v>
      </c>
      <c r="B378" s="3" t="s">
        <v>13</v>
      </c>
      <c r="C378" s="3" t="s">
        <v>10</v>
      </c>
      <c r="D378" s="3" t="s">
        <v>19</v>
      </c>
      <c r="E378" s="3" t="s">
        <v>18</v>
      </c>
      <c r="F378" s="3" t="s">
        <v>20</v>
      </c>
      <c r="G378" s="3" t="s">
        <v>12</v>
      </c>
      <c r="H378" s="3" t="s">
        <v>15</v>
      </c>
      <c r="I378" s="3" t="s">
        <v>16</v>
      </c>
      <c r="J378" s="3">
        <f t="shared" si="5"/>
        <v>3751</v>
      </c>
    </row>
    <row r="379" spans="1:10">
      <c r="A379" s="3">
        <v>378</v>
      </c>
      <c r="B379" s="3" t="s">
        <v>13</v>
      </c>
      <c r="C379" s="3" t="s">
        <v>11</v>
      </c>
      <c r="D379" s="3" t="s">
        <v>19</v>
      </c>
      <c r="E379" s="3" t="s">
        <v>18</v>
      </c>
      <c r="F379" s="3" t="s">
        <v>20</v>
      </c>
      <c r="G379" s="3" t="s">
        <v>12</v>
      </c>
      <c r="H379" s="3" t="s">
        <v>15</v>
      </c>
      <c r="I379" s="3" t="s">
        <v>16</v>
      </c>
      <c r="J379" s="3">
        <f t="shared" si="5"/>
        <v>3495</v>
      </c>
    </row>
    <row r="380" spans="1:10">
      <c r="A380" s="3">
        <v>379</v>
      </c>
      <c r="B380" s="3" t="s">
        <v>13</v>
      </c>
      <c r="C380" s="3" t="s">
        <v>10</v>
      </c>
      <c r="D380" s="3" t="s">
        <v>19</v>
      </c>
      <c r="E380" s="3" t="s">
        <v>18</v>
      </c>
      <c r="F380" s="3" t="s">
        <v>20</v>
      </c>
      <c r="G380" s="3" t="s">
        <v>12</v>
      </c>
      <c r="H380" s="3" t="s">
        <v>15</v>
      </c>
      <c r="I380" s="3" t="s">
        <v>11</v>
      </c>
      <c r="J380" s="3">
        <f t="shared" si="5"/>
        <v>2983</v>
      </c>
    </row>
    <row r="381" spans="1:10">
      <c r="A381" s="3">
        <v>380</v>
      </c>
      <c r="B381" s="3" t="s">
        <v>13</v>
      </c>
      <c r="C381" s="3" t="s">
        <v>10</v>
      </c>
      <c r="D381" s="3" t="s">
        <v>19</v>
      </c>
      <c r="E381" s="3" t="s">
        <v>18</v>
      </c>
      <c r="F381" s="3" t="s">
        <v>20</v>
      </c>
      <c r="G381" s="3" t="s">
        <v>12</v>
      </c>
      <c r="H381" s="3" t="s">
        <v>11</v>
      </c>
      <c r="I381" s="3" t="s">
        <v>16</v>
      </c>
      <c r="J381" s="3">
        <f t="shared" si="5"/>
        <v>1959</v>
      </c>
    </row>
    <row r="382" spans="1:10">
      <c r="A382" s="3">
        <v>381</v>
      </c>
      <c r="B382" s="3" t="s">
        <v>18</v>
      </c>
      <c r="C382" s="3" t="s">
        <v>10</v>
      </c>
      <c r="D382" s="3" t="s">
        <v>19</v>
      </c>
      <c r="E382" s="3" t="s">
        <v>12</v>
      </c>
      <c r="F382" s="3" t="s">
        <v>20</v>
      </c>
      <c r="G382" s="3" t="s">
        <v>14</v>
      </c>
      <c r="H382" s="3" t="s">
        <v>15</v>
      </c>
      <c r="I382" s="3" t="s">
        <v>16</v>
      </c>
      <c r="J382" s="3">
        <f t="shared" si="5"/>
        <v>3687</v>
      </c>
    </row>
    <row r="383" spans="1:10">
      <c r="A383" s="3">
        <v>382</v>
      </c>
      <c r="B383" s="3" t="s">
        <v>11</v>
      </c>
      <c r="C383" s="3" t="s">
        <v>14</v>
      </c>
      <c r="D383" s="3" t="s">
        <v>19</v>
      </c>
      <c r="E383" s="3" t="s">
        <v>18</v>
      </c>
      <c r="F383" s="3" t="s">
        <v>20</v>
      </c>
      <c r="G383" s="3" t="s">
        <v>12</v>
      </c>
      <c r="H383" s="3" t="s">
        <v>15</v>
      </c>
      <c r="I383" s="3" t="s">
        <v>16</v>
      </c>
      <c r="J383" s="3">
        <f t="shared" si="5"/>
        <v>3431</v>
      </c>
    </row>
    <row r="384" spans="1:10">
      <c r="A384" s="3">
        <v>383</v>
      </c>
      <c r="B384" s="3" t="s">
        <v>18</v>
      </c>
      <c r="C384" s="3" t="s">
        <v>10</v>
      </c>
      <c r="D384" s="3" t="s">
        <v>19</v>
      </c>
      <c r="E384" s="3" t="s">
        <v>12</v>
      </c>
      <c r="F384" s="3" t="s">
        <v>20</v>
      </c>
      <c r="G384" s="3" t="s">
        <v>14</v>
      </c>
      <c r="H384" s="3" t="s">
        <v>15</v>
      </c>
      <c r="I384" s="3" t="s">
        <v>11</v>
      </c>
      <c r="J384" s="3">
        <f t="shared" si="5"/>
        <v>2919</v>
      </c>
    </row>
    <row r="385" spans="1:10">
      <c r="A385" s="3">
        <v>384</v>
      </c>
      <c r="B385" s="3" t="s">
        <v>18</v>
      </c>
      <c r="C385" s="3" t="s">
        <v>10</v>
      </c>
      <c r="D385" s="3" t="s">
        <v>19</v>
      </c>
      <c r="E385" s="3" t="s">
        <v>12</v>
      </c>
      <c r="F385" s="3" t="s">
        <v>20</v>
      </c>
      <c r="G385" s="3" t="s">
        <v>14</v>
      </c>
      <c r="H385" s="3" t="s">
        <v>11</v>
      </c>
      <c r="I385" s="3" t="s">
        <v>16</v>
      </c>
      <c r="J385" s="3">
        <f t="shared" si="5"/>
        <v>1895</v>
      </c>
    </row>
    <row r="386" spans="1:10">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c r="A387" s="3">
        <v>386</v>
      </c>
      <c r="B387" s="3" t="s">
        <v>13</v>
      </c>
      <c r="C387" s="3" t="s">
        <v>14</v>
      </c>
      <c r="D387" s="3" t="s">
        <v>19</v>
      </c>
      <c r="E387" s="3" t="s">
        <v>18</v>
      </c>
      <c r="F387" s="3" t="s">
        <v>20</v>
      </c>
      <c r="G387" s="3" t="s">
        <v>12</v>
      </c>
      <c r="H387" s="3" t="s">
        <v>15</v>
      </c>
      <c r="I387" s="3" t="s">
        <v>10</v>
      </c>
      <c r="J387" s="3">
        <f t="shared" si="6"/>
        <v>2791</v>
      </c>
    </row>
    <row r="388" spans="1:10">
      <c r="A388" s="3">
        <v>387</v>
      </c>
      <c r="B388" s="3" t="s">
        <v>13</v>
      </c>
      <c r="C388" s="3" t="s">
        <v>14</v>
      </c>
      <c r="D388" s="3" t="s">
        <v>19</v>
      </c>
      <c r="E388" s="3" t="s">
        <v>18</v>
      </c>
      <c r="F388" s="3" t="s">
        <v>20</v>
      </c>
      <c r="G388" s="3" t="s">
        <v>12</v>
      </c>
      <c r="H388" s="3" t="s">
        <v>10</v>
      </c>
      <c r="I388" s="3" t="s">
        <v>16</v>
      </c>
      <c r="J388" s="3">
        <f t="shared" si="6"/>
        <v>1767</v>
      </c>
    </row>
    <row r="389" spans="1:10">
      <c r="A389" s="3">
        <v>388</v>
      </c>
      <c r="B389" s="3" t="s">
        <v>13</v>
      </c>
      <c r="C389" s="3" t="s">
        <v>14</v>
      </c>
      <c r="D389" s="3" t="s">
        <v>19</v>
      </c>
      <c r="E389" s="3" t="s">
        <v>18</v>
      </c>
      <c r="F389" s="3" t="s">
        <v>20</v>
      </c>
      <c r="G389" s="3" t="s">
        <v>12</v>
      </c>
      <c r="H389" s="3" t="s">
        <v>15</v>
      </c>
      <c r="I389" s="3" t="s">
        <v>11</v>
      </c>
      <c r="J389" s="3">
        <f t="shared" si="6"/>
        <v>2535</v>
      </c>
    </row>
    <row r="390" spans="1:10">
      <c r="A390" s="3">
        <v>389</v>
      </c>
      <c r="B390" s="3" t="s">
        <v>13</v>
      </c>
      <c r="C390" s="3" t="s">
        <v>14</v>
      </c>
      <c r="D390" s="3" t="s">
        <v>19</v>
      </c>
      <c r="E390" s="3" t="s">
        <v>18</v>
      </c>
      <c r="F390" s="3" t="s">
        <v>20</v>
      </c>
      <c r="G390" s="3" t="s">
        <v>12</v>
      </c>
      <c r="H390" s="3" t="s">
        <v>11</v>
      </c>
      <c r="I390" s="3" t="s">
        <v>16</v>
      </c>
      <c r="J390" s="3">
        <f t="shared" si="6"/>
        <v>1511</v>
      </c>
    </row>
    <row r="391" spans="1:10">
      <c r="A391" s="3">
        <v>390</v>
      </c>
      <c r="B391" s="3" t="s">
        <v>13</v>
      </c>
      <c r="C391" s="3" t="s">
        <v>14</v>
      </c>
      <c r="D391" s="3" t="s">
        <v>19</v>
      </c>
      <c r="E391" s="3" t="s">
        <v>18</v>
      </c>
      <c r="F391" s="3" t="s">
        <v>20</v>
      </c>
      <c r="G391" s="3" t="s">
        <v>12</v>
      </c>
      <c r="H391" s="3" t="s">
        <v>11</v>
      </c>
      <c r="I391" s="3" t="s">
        <v>10</v>
      </c>
      <c r="J391" s="3">
        <f t="shared" si="6"/>
        <v>999</v>
      </c>
    </row>
    <row r="392" spans="1:10">
      <c r="A392" s="3">
        <v>391</v>
      </c>
      <c r="B392" s="3" t="s">
        <v>9</v>
      </c>
      <c r="C392" s="3" t="s">
        <v>10</v>
      </c>
      <c r="D392" s="3" t="s">
        <v>19</v>
      </c>
      <c r="E392" s="3" t="s">
        <v>20</v>
      </c>
      <c r="F392" s="3" t="s">
        <v>11</v>
      </c>
      <c r="G392" s="3" t="s">
        <v>18</v>
      </c>
      <c r="H392" s="3" t="s">
        <v>15</v>
      </c>
      <c r="I392" s="3" t="s">
        <v>16</v>
      </c>
      <c r="J392" s="3">
        <f t="shared" si="6"/>
        <v>3863</v>
      </c>
    </row>
    <row r="393" spans="1:10">
      <c r="A393" s="3">
        <v>392</v>
      </c>
      <c r="B393" s="3" t="s">
        <v>9</v>
      </c>
      <c r="C393" s="3" t="s">
        <v>10</v>
      </c>
      <c r="D393" s="3" t="s">
        <v>19</v>
      </c>
      <c r="E393" s="3" t="s">
        <v>18</v>
      </c>
      <c r="F393" s="3" t="s">
        <v>20</v>
      </c>
      <c r="G393" s="3" t="s">
        <v>13</v>
      </c>
      <c r="H393" s="3" t="s">
        <v>15</v>
      </c>
      <c r="I393" s="3" t="s">
        <v>16</v>
      </c>
      <c r="J393" s="3">
        <f t="shared" si="6"/>
        <v>3735</v>
      </c>
    </row>
    <row r="394" spans="1:10">
      <c r="A394" s="3">
        <v>393</v>
      </c>
      <c r="B394" s="3" t="s">
        <v>9</v>
      </c>
      <c r="C394" s="3" t="s">
        <v>11</v>
      </c>
      <c r="D394" s="3" t="s">
        <v>19</v>
      </c>
      <c r="E394" s="3" t="s">
        <v>18</v>
      </c>
      <c r="F394" s="3" t="s">
        <v>20</v>
      </c>
      <c r="G394" s="3" t="s">
        <v>13</v>
      </c>
      <c r="H394" s="3" t="s">
        <v>15</v>
      </c>
      <c r="I394" s="3" t="s">
        <v>16</v>
      </c>
      <c r="J394" s="3">
        <f t="shared" si="6"/>
        <v>3479</v>
      </c>
    </row>
    <row r="395" spans="1:10">
      <c r="A395" s="3">
        <v>394</v>
      </c>
      <c r="B395" s="3" t="s">
        <v>9</v>
      </c>
      <c r="C395" s="3" t="s">
        <v>10</v>
      </c>
      <c r="D395" s="3" t="s">
        <v>19</v>
      </c>
      <c r="E395" s="3" t="s">
        <v>18</v>
      </c>
      <c r="F395" s="3" t="s">
        <v>20</v>
      </c>
      <c r="G395" s="3" t="s">
        <v>13</v>
      </c>
      <c r="H395" s="3" t="s">
        <v>15</v>
      </c>
      <c r="I395" s="3" t="s">
        <v>11</v>
      </c>
      <c r="J395" s="3">
        <f t="shared" si="6"/>
        <v>2967</v>
      </c>
    </row>
    <row r="396" spans="1:10">
      <c r="A396" s="3">
        <v>395</v>
      </c>
      <c r="B396" s="3" t="s">
        <v>9</v>
      </c>
      <c r="C396" s="3" t="s">
        <v>10</v>
      </c>
      <c r="D396" s="3" t="s">
        <v>19</v>
      </c>
      <c r="E396" s="3" t="s">
        <v>18</v>
      </c>
      <c r="F396" s="3" t="s">
        <v>20</v>
      </c>
      <c r="G396" s="3" t="s">
        <v>13</v>
      </c>
      <c r="H396" s="3" t="s">
        <v>11</v>
      </c>
      <c r="I396" s="3" t="s">
        <v>16</v>
      </c>
      <c r="J396" s="3">
        <f t="shared" si="6"/>
        <v>1943</v>
      </c>
    </row>
    <row r="397" spans="1:10">
      <c r="A397" s="3">
        <v>396</v>
      </c>
      <c r="B397" s="3" t="s">
        <v>9</v>
      </c>
      <c r="C397" s="3" t="s">
        <v>10</v>
      </c>
      <c r="D397" s="3" t="s">
        <v>19</v>
      </c>
      <c r="E397" s="3" t="s">
        <v>18</v>
      </c>
      <c r="F397" s="3" t="s">
        <v>20</v>
      </c>
      <c r="G397" s="3" t="s">
        <v>14</v>
      </c>
      <c r="H397" s="3" t="s">
        <v>15</v>
      </c>
      <c r="I397" s="3" t="s">
        <v>16</v>
      </c>
      <c r="J397" s="3">
        <f t="shared" si="6"/>
        <v>3671</v>
      </c>
    </row>
    <row r="398" spans="1:10">
      <c r="A398" s="3">
        <v>397</v>
      </c>
      <c r="B398" s="3" t="s">
        <v>9</v>
      </c>
      <c r="C398" s="3" t="s">
        <v>14</v>
      </c>
      <c r="D398" s="3" t="s">
        <v>19</v>
      </c>
      <c r="E398" s="3" t="s">
        <v>20</v>
      </c>
      <c r="F398" s="3" t="s">
        <v>11</v>
      </c>
      <c r="G398" s="3" t="s">
        <v>18</v>
      </c>
      <c r="H398" s="3" t="s">
        <v>15</v>
      </c>
      <c r="I398" s="3" t="s">
        <v>16</v>
      </c>
      <c r="J398" s="3">
        <f t="shared" si="6"/>
        <v>3415</v>
      </c>
    </row>
    <row r="399" spans="1:10">
      <c r="A399" s="3">
        <v>398</v>
      </c>
      <c r="B399" s="3" t="s">
        <v>9</v>
      </c>
      <c r="C399" s="3" t="s">
        <v>10</v>
      </c>
      <c r="D399" s="3" t="s">
        <v>19</v>
      </c>
      <c r="E399" s="3" t="s">
        <v>18</v>
      </c>
      <c r="F399" s="3" t="s">
        <v>20</v>
      </c>
      <c r="G399" s="3" t="s">
        <v>14</v>
      </c>
      <c r="H399" s="3" t="s">
        <v>15</v>
      </c>
      <c r="I399" s="3" t="s">
        <v>11</v>
      </c>
      <c r="J399" s="3">
        <f t="shared" si="6"/>
        <v>2903</v>
      </c>
    </row>
    <row r="400" spans="1:10">
      <c r="A400" s="3">
        <v>399</v>
      </c>
      <c r="B400" s="3" t="s">
        <v>9</v>
      </c>
      <c r="C400" s="3" t="s">
        <v>10</v>
      </c>
      <c r="D400" s="3" t="s">
        <v>19</v>
      </c>
      <c r="E400" s="3" t="s">
        <v>18</v>
      </c>
      <c r="F400" s="3" t="s">
        <v>20</v>
      </c>
      <c r="G400" s="3" t="s">
        <v>14</v>
      </c>
      <c r="H400" s="3" t="s">
        <v>11</v>
      </c>
      <c r="I400" s="3" t="s">
        <v>16</v>
      </c>
      <c r="J400" s="3">
        <f t="shared" si="6"/>
        <v>1879</v>
      </c>
    </row>
    <row r="401" spans="1:10">
      <c r="A401" s="3">
        <v>400</v>
      </c>
      <c r="B401" s="3" t="s">
        <v>9</v>
      </c>
      <c r="C401" s="3" t="s">
        <v>14</v>
      </c>
      <c r="D401" s="3" t="s">
        <v>19</v>
      </c>
      <c r="E401" s="3" t="s">
        <v>18</v>
      </c>
      <c r="F401" s="3" t="s">
        <v>20</v>
      </c>
      <c r="G401" s="3" t="s">
        <v>13</v>
      </c>
      <c r="H401" s="3" t="s">
        <v>15</v>
      </c>
      <c r="I401" s="3" t="s">
        <v>16</v>
      </c>
      <c r="J401" s="3">
        <f t="shared" si="6"/>
        <v>3287</v>
      </c>
    </row>
    <row r="402" spans="1:10">
      <c r="A402" s="3">
        <v>401</v>
      </c>
      <c r="B402" s="3" t="s">
        <v>13</v>
      </c>
      <c r="C402" s="3" t="s">
        <v>10</v>
      </c>
      <c r="D402" s="3" t="s">
        <v>19</v>
      </c>
      <c r="E402" s="3" t="s">
        <v>18</v>
      </c>
      <c r="F402" s="3" t="s">
        <v>20</v>
      </c>
      <c r="G402" s="3" t="s">
        <v>14</v>
      </c>
      <c r="H402" s="3" t="s">
        <v>15</v>
      </c>
      <c r="I402" s="3" t="s">
        <v>9</v>
      </c>
      <c r="J402" s="3">
        <f t="shared" si="6"/>
        <v>2775</v>
      </c>
    </row>
    <row r="403" spans="1:10">
      <c r="A403" s="3">
        <v>402</v>
      </c>
      <c r="B403" s="3" t="s">
        <v>13</v>
      </c>
      <c r="C403" s="3" t="s">
        <v>10</v>
      </c>
      <c r="D403" s="3" t="s">
        <v>19</v>
      </c>
      <c r="E403" s="3" t="s">
        <v>18</v>
      </c>
      <c r="F403" s="3" t="s">
        <v>20</v>
      </c>
      <c r="G403" s="3" t="s">
        <v>14</v>
      </c>
      <c r="H403" s="3" t="s">
        <v>9</v>
      </c>
      <c r="I403" s="3" t="s">
        <v>16</v>
      </c>
      <c r="J403" s="3">
        <f t="shared" si="6"/>
        <v>1751</v>
      </c>
    </row>
    <row r="404" spans="1:10">
      <c r="A404" s="3">
        <v>403</v>
      </c>
      <c r="B404" s="3" t="s">
        <v>9</v>
      </c>
      <c r="C404" s="3" t="s">
        <v>14</v>
      </c>
      <c r="D404" s="3" t="s">
        <v>19</v>
      </c>
      <c r="E404" s="3" t="s">
        <v>18</v>
      </c>
      <c r="F404" s="3" t="s">
        <v>20</v>
      </c>
      <c r="G404" s="3" t="s">
        <v>13</v>
      </c>
      <c r="H404" s="3" t="s">
        <v>15</v>
      </c>
      <c r="I404" s="3" t="s">
        <v>11</v>
      </c>
      <c r="J404" s="3">
        <f t="shared" si="6"/>
        <v>2519</v>
      </c>
    </row>
    <row r="405" spans="1:10">
      <c r="A405" s="3">
        <v>404</v>
      </c>
      <c r="B405" s="3" t="s">
        <v>9</v>
      </c>
      <c r="C405" s="3" t="s">
        <v>14</v>
      </c>
      <c r="D405" s="3" t="s">
        <v>19</v>
      </c>
      <c r="E405" s="3" t="s">
        <v>18</v>
      </c>
      <c r="F405" s="3" t="s">
        <v>20</v>
      </c>
      <c r="G405" s="3" t="s">
        <v>13</v>
      </c>
      <c r="H405" s="3" t="s">
        <v>11</v>
      </c>
      <c r="I405" s="3" t="s">
        <v>16</v>
      </c>
      <c r="J405" s="3">
        <f t="shared" si="6"/>
        <v>1495</v>
      </c>
    </row>
    <row r="406" spans="1:10">
      <c r="A406" s="3">
        <v>405</v>
      </c>
      <c r="B406" s="3" t="s">
        <v>13</v>
      </c>
      <c r="C406" s="3" t="s">
        <v>10</v>
      </c>
      <c r="D406" s="3" t="s">
        <v>19</v>
      </c>
      <c r="E406" s="3" t="s">
        <v>18</v>
      </c>
      <c r="F406" s="3" t="s">
        <v>20</v>
      </c>
      <c r="G406" s="3" t="s">
        <v>14</v>
      </c>
      <c r="H406" s="3" t="s">
        <v>9</v>
      </c>
      <c r="I406" s="3" t="s">
        <v>11</v>
      </c>
      <c r="J406" s="3">
        <f t="shared" si="6"/>
        <v>983</v>
      </c>
    </row>
    <row r="407" spans="1:10">
      <c r="A407" s="3">
        <v>406</v>
      </c>
      <c r="B407" s="3" t="s">
        <v>9</v>
      </c>
      <c r="C407" s="3" t="s">
        <v>10</v>
      </c>
      <c r="D407" s="3" t="s">
        <v>19</v>
      </c>
      <c r="E407" s="3" t="s">
        <v>18</v>
      </c>
      <c r="F407" s="3" t="s">
        <v>20</v>
      </c>
      <c r="G407" s="3" t="s">
        <v>12</v>
      </c>
      <c r="H407" s="3" t="s">
        <v>15</v>
      </c>
      <c r="I407" s="3" t="s">
        <v>16</v>
      </c>
      <c r="J407" s="3">
        <f t="shared" si="6"/>
        <v>3639</v>
      </c>
    </row>
    <row r="408" spans="1:10">
      <c r="A408" s="3">
        <v>407</v>
      </c>
      <c r="B408" s="3" t="s">
        <v>9</v>
      </c>
      <c r="C408" s="3" t="s">
        <v>11</v>
      </c>
      <c r="D408" s="3" t="s">
        <v>19</v>
      </c>
      <c r="E408" s="3" t="s">
        <v>18</v>
      </c>
      <c r="F408" s="3" t="s">
        <v>20</v>
      </c>
      <c r="G408" s="3" t="s">
        <v>12</v>
      </c>
      <c r="H408" s="3" t="s">
        <v>15</v>
      </c>
      <c r="I408" s="3" t="s">
        <v>16</v>
      </c>
      <c r="J408" s="3">
        <f t="shared" si="6"/>
        <v>3383</v>
      </c>
    </row>
    <row r="409" spans="1:10">
      <c r="A409" s="3">
        <v>408</v>
      </c>
      <c r="B409" s="3" t="s">
        <v>9</v>
      </c>
      <c r="C409" s="3" t="s">
        <v>10</v>
      </c>
      <c r="D409" s="3" t="s">
        <v>19</v>
      </c>
      <c r="E409" s="3" t="s">
        <v>18</v>
      </c>
      <c r="F409" s="3" t="s">
        <v>20</v>
      </c>
      <c r="G409" s="3" t="s">
        <v>12</v>
      </c>
      <c r="H409" s="3" t="s">
        <v>15</v>
      </c>
      <c r="I409" s="3" t="s">
        <v>11</v>
      </c>
      <c r="J409" s="3">
        <f t="shared" si="6"/>
        <v>2871</v>
      </c>
    </row>
    <row r="410" spans="1:10">
      <c r="A410" s="3">
        <v>409</v>
      </c>
      <c r="B410" s="3" t="s">
        <v>9</v>
      </c>
      <c r="C410" s="3" t="s">
        <v>10</v>
      </c>
      <c r="D410" s="3" t="s">
        <v>19</v>
      </c>
      <c r="E410" s="3" t="s">
        <v>18</v>
      </c>
      <c r="F410" s="3" t="s">
        <v>20</v>
      </c>
      <c r="G410" s="3" t="s">
        <v>12</v>
      </c>
      <c r="H410" s="3" t="s">
        <v>11</v>
      </c>
      <c r="I410" s="3" t="s">
        <v>16</v>
      </c>
      <c r="J410" s="3">
        <f t="shared" si="6"/>
        <v>1847</v>
      </c>
    </row>
    <row r="411" spans="1:10">
      <c r="A411" s="3">
        <v>410</v>
      </c>
      <c r="B411" s="3" t="s">
        <v>13</v>
      </c>
      <c r="C411" s="3" t="s">
        <v>9</v>
      </c>
      <c r="D411" s="3" t="s">
        <v>19</v>
      </c>
      <c r="E411" s="3" t="s">
        <v>18</v>
      </c>
      <c r="F411" s="3" t="s">
        <v>20</v>
      </c>
      <c r="G411" s="3" t="s">
        <v>12</v>
      </c>
      <c r="H411" s="3" t="s">
        <v>15</v>
      </c>
      <c r="I411" s="3" t="s">
        <v>16</v>
      </c>
      <c r="J411" s="3">
        <f t="shared" si="6"/>
        <v>3255</v>
      </c>
    </row>
    <row r="412" spans="1:10">
      <c r="A412" s="3">
        <v>411</v>
      </c>
      <c r="B412" s="3" t="s">
        <v>13</v>
      </c>
      <c r="C412" s="3" t="s">
        <v>10</v>
      </c>
      <c r="D412" s="3" t="s">
        <v>19</v>
      </c>
      <c r="E412" s="3" t="s">
        <v>18</v>
      </c>
      <c r="F412" s="3" t="s">
        <v>20</v>
      </c>
      <c r="G412" s="3" t="s">
        <v>12</v>
      </c>
      <c r="H412" s="3" t="s">
        <v>15</v>
      </c>
      <c r="I412" s="3" t="s">
        <v>9</v>
      </c>
      <c r="J412" s="3">
        <f t="shared" si="6"/>
        <v>2743</v>
      </c>
    </row>
    <row r="413" spans="1:10">
      <c r="A413" s="3">
        <v>412</v>
      </c>
      <c r="B413" s="3" t="s">
        <v>13</v>
      </c>
      <c r="C413" s="3" t="s">
        <v>10</v>
      </c>
      <c r="D413" s="3" t="s">
        <v>19</v>
      </c>
      <c r="E413" s="3" t="s">
        <v>18</v>
      </c>
      <c r="F413" s="3" t="s">
        <v>20</v>
      </c>
      <c r="G413" s="3" t="s">
        <v>12</v>
      </c>
      <c r="H413" s="3" t="s">
        <v>9</v>
      </c>
      <c r="I413" s="3" t="s">
        <v>16</v>
      </c>
      <c r="J413" s="3">
        <f t="shared" si="6"/>
        <v>1719</v>
      </c>
    </row>
    <row r="414" spans="1:10">
      <c r="A414" s="3">
        <v>413</v>
      </c>
      <c r="B414" s="3" t="s">
        <v>13</v>
      </c>
      <c r="C414" s="3" t="s">
        <v>9</v>
      </c>
      <c r="D414" s="3" t="s">
        <v>19</v>
      </c>
      <c r="E414" s="3" t="s">
        <v>18</v>
      </c>
      <c r="F414" s="3" t="s">
        <v>20</v>
      </c>
      <c r="G414" s="3" t="s">
        <v>12</v>
      </c>
      <c r="H414" s="3" t="s">
        <v>15</v>
      </c>
      <c r="I414" s="3" t="s">
        <v>11</v>
      </c>
      <c r="J414" s="3">
        <f t="shared" si="6"/>
        <v>2487</v>
      </c>
    </row>
    <row r="415" spans="1:10">
      <c r="A415" s="3">
        <v>414</v>
      </c>
      <c r="B415" s="3" t="s">
        <v>13</v>
      </c>
      <c r="C415" s="3" t="s">
        <v>9</v>
      </c>
      <c r="D415" s="3" t="s">
        <v>19</v>
      </c>
      <c r="E415" s="3" t="s">
        <v>18</v>
      </c>
      <c r="F415" s="3" t="s">
        <v>20</v>
      </c>
      <c r="G415" s="3" t="s">
        <v>12</v>
      </c>
      <c r="H415" s="3" t="s">
        <v>11</v>
      </c>
      <c r="I415" s="3" t="s">
        <v>16</v>
      </c>
      <c r="J415" s="3">
        <f t="shared" si="6"/>
        <v>1463</v>
      </c>
    </row>
    <row r="416" spans="1:10">
      <c r="A416" s="3">
        <v>415</v>
      </c>
      <c r="B416" s="3" t="s">
        <v>13</v>
      </c>
      <c r="C416" s="3" t="s">
        <v>10</v>
      </c>
      <c r="D416" s="3" t="s">
        <v>19</v>
      </c>
      <c r="E416" s="3" t="s">
        <v>18</v>
      </c>
      <c r="F416" s="3" t="s">
        <v>20</v>
      </c>
      <c r="G416" s="3" t="s">
        <v>12</v>
      </c>
      <c r="H416" s="3" t="s">
        <v>9</v>
      </c>
      <c r="I416" s="3" t="s">
        <v>11</v>
      </c>
      <c r="J416" s="3">
        <f t="shared" si="6"/>
        <v>951</v>
      </c>
    </row>
    <row r="417" spans="1:10">
      <c r="A417" s="3">
        <v>416</v>
      </c>
      <c r="B417" s="3" t="s">
        <v>9</v>
      </c>
      <c r="C417" s="3" t="s">
        <v>14</v>
      </c>
      <c r="D417" s="3" t="s">
        <v>19</v>
      </c>
      <c r="E417" s="3" t="s">
        <v>18</v>
      </c>
      <c r="F417" s="3" t="s">
        <v>20</v>
      </c>
      <c r="G417" s="3" t="s">
        <v>12</v>
      </c>
      <c r="H417" s="3" t="s">
        <v>15</v>
      </c>
      <c r="I417" s="3" t="s">
        <v>16</v>
      </c>
      <c r="J417" s="3">
        <f t="shared" si="6"/>
        <v>3191</v>
      </c>
    </row>
    <row r="418" spans="1:10">
      <c r="A418" s="3">
        <v>417</v>
      </c>
      <c r="B418" s="3" t="s">
        <v>9</v>
      </c>
      <c r="C418" s="3" t="s">
        <v>14</v>
      </c>
      <c r="D418" s="3" t="s">
        <v>19</v>
      </c>
      <c r="E418" s="3" t="s">
        <v>18</v>
      </c>
      <c r="F418" s="3" t="s">
        <v>20</v>
      </c>
      <c r="G418" s="3" t="s">
        <v>12</v>
      </c>
      <c r="H418" s="3" t="s">
        <v>15</v>
      </c>
      <c r="I418" s="3" t="s">
        <v>10</v>
      </c>
      <c r="J418" s="3">
        <f t="shared" si="6"/>
        <v>2679</v>
      </c>
    </row>
    <row r="419" spans="1:10">
      <c r="A419" s="3">
        <v>418</v>
      </c>
      <c r="B419" s="3" t="s">
        <v>9</v>
      </c>
      <c r="C419" s="3" t="s">
        <v>14</v>
      </c>
      <c r="D419" s="3" t="s">
        <v>19</v>
      </c>
      <c r="E419" s="3" t="s">
        <v>18</v>
      </c>
      <c r="F419" s="3" t="s">
        <v>20</v>
      </c>
      <c r="G419" s="3" t="s">
        <v>12</v>
      </c>
      <c r="H419" s="3" t="s">
        <v>10</v>
      </c>
      <c r="I419" s="3" t="s">
        <v>16</v>
      </c>
      <c r="J419" s="3">
        <f t="shared" si="6"/>
        <v>1655</v>
      </c>
    </row>
    <row r="420" spans="1:10">
      <c r="A420" s="3">
        <v>419</v>
      </c>
      <c r="B420" s="3" t="s">
        <v>9</v>
      </c>
      <c r="C420" s="3" t="s">
        <v>14</v>
      </c>
      <c r="D420" s="3" t="s">
        <v>19</v>
      </c>
      <c r="E420" s="3" t="s">
        <v>18</v>
      </c>
      <c r="F420" s="3" t="s">
        <v>20</v>
      </c>
      <c r="G420" s="3" t="s">
        <v>12</v>
      </c>
      <c r="H420" s="3" t="s">
        <v>15</v>
      </c>
      <c r="I420" s="3" t="s">
        <v>11</v>
      </c>
      <c r="J420" s="3">
        <f t="shared" si="6"/>
        <v>2423</v>
      </c>
    </row>
    <row r="421" spans="1:10">
      <c r="A421" s="3">
        <v>420</v>
      </c>
      <c r="B421" s="3" t="s">
        <v>9</v>
      </c>
      <c r="C421" s="3" t="s">
        <v>14</v>
      </c>
      <c r="D421" s="3" t="s">
        <v>19</v>
      </c>
      <c r="E421" s="3" t="s">
        <v>18</v>
      </c>
      <c r="F421" s="3" t="s">
        <v>20</v>
      </c>
      <c r="G421" s="3" t="s">
        <v>12</v>
      </c>
      <c r="H421" s="3" t="s">
        <v>11</v>
      </c>
      <c r="I421" s="3" t="s">
        <v>16</v>
      </c>
      <c r="J421" s="3">
        <f t="shared" si="6"/>
        <v>1399</v>
      </c>
    </row>
    <row r="422" spans="1:10">
      <c r="A422" s="3">
        <v>421</v>
      </c>
      <c r="B422" s="3" t="s">
        <v>9</v>
      </c>
      <c r="C422" s="3" t="s">
        <v>14</v>
      </c>
      <c r="D422" s="3" t="s">
        <v>19</v>
      </c>
      <c r="E422" s="3" t="s">
        <v>18</v>
      </c>
      <c r="F422" s="3" t="s">
        <v>20</v>
      </c>
      <c r="G422" s="3" t="s">
        <v>12</v>
      </c>
      <c r="H422" s="3" t="s">
        <v>11</v>
      </c>
      <c r="I422" s="3" t="s">
        <v>10</v>
      </c>
      <c r="J422" s="3">
        <f t="shared" si="6"/>
        <v>887</v>
      </c>
    </row>
    <row r="423" spans="1:10">
      <c r="A423" s="3">
        <v>422</v>
      </c>
      <c r="B423" s="3" t="s">
        <v>13</v>
      </c>
      <c r="C423" s="3" t="s">
        <v>14</v>
      </c>
      <c r="D423" s="3" t="s">
        <v>19</v>
      </c>
      <c r="E423" s="3" t="s">
        <v>18</v>
      </c>
      <c r="F423" s="3" t="s">
        <v>20</v>
      </c>
      <c r="G423" s="3" t="s">
        <v>12</v>
      </c>
      <c r="H423" s="3" t="s">
        <v>15</v>
      </c>
      <c r="I423" s="3" t="s">
        <v>9</v>
      </c>
      <c r="J423" s="3">
        <f t="shared" si="6"/>
        <v>2295</v>
      </c>
    </row>
    <row r="424" spans="1:10">
      <c r="A424" s="3">
        <v>423</v>
      </c>
      <c r="B424" s="3" t="s">
        <v>13</v>
      </c>
      <c r="C424" s="3" t="s">
        <v>14</v>
      </c>
      <c r="D424" s="3" t="s">
        <v>19</v>
      </c>
      <c r="E424" s="3" t="s">
        <v>18</v>
      </c>
      <c r="F424" s="3" t="s">
        <v>20</v>
      </c>
      <c r="G424" s="3" t="s">
        <v>12</v>
      </c>
      <c r="H424" s="3" t="s">
        <v>9</v>
      </c>
      <c r="I424" s="3" t="s">
        <v>16</v>
      </c>
      <c r="J424" s="3">
        <f t="shared" si="6"/>
        <v>1271</v>
      </c>
    </row>
    <row r="425" spans="1:10">
      <c r="A425" s="3">
        <v>424</v>
      </c>
      <c r="B425" s="3" t="s">
        <v>13</v>
      </c>
      <c r="C425" s="3" t="s">
        <v>14</v>
      </c>
      <c r="D425" s="3" t="s">
        <v>19</v>
      </c>
      <c r="E425" s="3" t="s">
        <v>18</v>
      </c>
      <c r="F425" s="3" t="s">
        <v>20</v>
      </c>
      <c r="G425" s="3" t="s">
        <v>12</v>
      </c>
      <c r="H425" s="3" t="s">
        <v>9</v>
      </c>
      <c r="I425" s="3" t="s">
        <v>10</v>
      </c>
      <c r="J425" s="3">
        <f t="shared" si="6"/>
        <v>759</v>
      </c>
    </row>
    <row r="426" spans="1:10">
      <c r="A426" s="3">
        <v>425</v>
      </c>
      <c r="B426" s="3" t="s">
        <v>13</v>
      </c>
      <c r="C426" s="3" t="s">
        <v>14</v>
      </c>
      <c r="D426" s="3" t="s">
        <v>19</v>
      </c>
      <c r="E426" s="3" t="s">
        <v>18</v>
      </c>
      <c r="F426" s="3" t="s">
        <v>20</v>
      </c>
      <c r="G426" s="3" t="s">
        <v>12</v>
      </c>
      <c r="H426" s="3" t="s">
        <v>9</v>
      </c>
      <c r="I426" s="3" t="s">
        <v>11</v>
      </c>
      <c r="J426" s="3">
        <f t="shared" si="6"/>
        <v>503</v>
      </c>
    </row>
    <row r="427" spans="1:10">
      <c r="A427" s="3">
        <v>426</v>
      </c>
      <c r="B427" s="3" t="s">
        <v>11</v>
      </c>
      <c r="C427" s="3" t="s">
        <v>10</v>
      </c>
      <c r="D427" s="3" t="s">
        <v>19</v>
      </c>
      <c r="E427" s="3" t="s">
        <v>18</v>
      </c>
      <c r="F427" s="3" t="s">
        <v>20</v>
      </c>
      <c r="G427" s="3" t="s">
        <v>17</v>
      </c>
      <c r="H427" s="3" t="s">
        <v>15</v>
      </c>
      <c r="I427" s="3" t="s">
        <v>16</v>
      </c>
      <c r="J427" s="3">
        <f t="shared" si="6"/>
        <v>3855</v>
      </c>
    </row>
    <row r="428" spans="1:10">
      <c r="A428" s="3">
        <v>427</v>
      </c>
      <c r="B428" s="3" t="s">
        <v>13</v>
      </c>
      <c r="C428" s="3" t="s">
        <v>10</v>
      </c>
      <c r="D428" s="3" t="s">
        <v>19</v>
      </c>
      <c r="E428" s="3" t="s">
        <v>18</v>
      </c>
      <c r="F428" s="3" t="s">
        <v>20</v>
      </c>
      <c r="G428" s="3" t="s">
        <v>17</v>
      </c>
      <c r="H428" s="3" t="s">
        <v>15</v>
      </c>
      <c r="I428" s="3" t="s">
        <v>16</v>
      </c>
      <c r="J428" s="3">
        <f t="shared" si="6"/>
        <v>3727</v>
      </c>
    </row>
    <row r="429" spans="1:10">
      <c r="A429" s="3">
        <v>428</v>
      </c>
      <c r="B429" s="3" t="s">
        <v>13</v>
      </c>
      <c r="C429" s="3" t="s">
        <v>11</v>
      </c>
      <c r="D429" s="3" t="s">
        <v>19</v>
      </c>
      <c r="E429" s="3" t="s">
        <v>18</v>
      </c>
      <c r="F429" s="3" t="s">
        <v>20</v>
      </c>
      <c r="G429" s="3" t="s">
        <v>17</v>
      </c>
      <c r="H429" s="3" t="s">
        <v>15</v>
      </c>
      <c r="I429" s="3" t="s">
        <v>16</v>
      </c>
      <c r="J429" s="3">
        <f t="shared" si="6"/>
        <v>3471</v>
      </c>
    </row>
    <row r="430" spans="1:10">
      <c r="A430" s="3">
        <v>429</v>
      </c>
      <c r="B430" s="3" t="s">
        <v>13</v>
      </c>
      <c r="C430" s="3" t="s">
        <v>10</v>
      </c>
      <c r="D430" s="3" t="s">
        <v>19</v>
      </c>
      <c r="E430" s="3" t="s">
        <v>18</v>
      </c>
      <c r="F430" s="3" t="s">
        <v>20</v>
      </c>
      <c r="G430" s="3" t="s">
        <v>17</v>
      </c>
      <c r="H430" s="3" t="s">
        <v>15</v>
      </c>
      <c r="I430" s="3" t="s">
        <v>11</v>
      </c>
      <c r="J430" s="3">
        <f t="shared" si="6"/>
        <v>2959</v>
      </c>
    </row>
    <row r="431" spans="1:10">
      <c r="A431" s="3">
        <v>430</v>
      </c>
      <c r="B431" s="3" t="s">
        <v>13</v>
      </c>
      <c r="C431" s="3" t="s">
        <v>10</v>
      </c>
      <c r="D431" s="3" t="s">
        <v>19</v>
      </c>
      <c r="E431" s="3" t="s">
        <v>18</v>
      </c>
      <c r="F431" s="3" t="s">
        <v>20</v>
      </c>
      <c r="G431" s="3" t="s">
        <v>17</v>
      </c>
      <c r="H431" s="3" t="s">
        <v>11</v>
      </c>
      <c r="I431" s="3" t="s">
        <v>16</v>
      </c>
      <c r="J431" s="3">
        <f t="shared" si="6"/>
        <v>1935</v>
      </c>
    </row>
    <row r="432" spans="1:10">
      <c r="A432" s="3">
        <v>431</v>
      </c>
      <c r="B432" s="3" t="s">
        <v>18</v>
      </c>
      <c r="C432" s="3" t="s">
        <v>10</v>
      </c>
      <c r="D432" s="3" t="s">
        <v>19</v>
      </c>
      <c r="E432" s="3" t="s">
        <v>17</v>
      </c>
      <c r="F432" s="3" t="s">
        <v>20</v>
      </c>
      <c r="G432" s="3" t="s">
        <v>14</v>
      </c>
      <c r="H432" s="3" t="s">
        <v>15</v>
      </c>
      <c r="I432" s="3" t="s">
        <v>16</v>
      </c>
      <c r="J432" s="3">
        <f t="shared" si="6"/>
        <v>3663</v>
      </c>
    </row>
    <row r="433" spans="1:10">
      <c r="A433" s="3">
        <v>432</v>
      </c>
      <c r="B433" s="3" t="s">
        <v>11</v>
      </c>
      <c r="C433" s="3" t="s">
        <v>14</v>
      </c>
      <c r="D433" s="3" t="s">
        <v>19</v>
      </c>
      <c r="E433" s="3" t="s">
        <v>18</v>
      </c>
      <c r="F433" s="3" t="s">
        <v>20</v>
      </c>
      <c r="G433" s="3" t="s">
        <v>17</v>
      </c>
      <c r="H433" s="3" t="s">
        <v>15</v>
      </c>
      <c r="I433" s="3" t="s">
        <v>16</v>
      </c>
      <c r="J433" s="3">
        <f t="shared" si="6"/>
        <v>3407</v>
      </c>
    </row>
    <row r="434" spans="1:10">
      <c r="A434" s="3">
        <v>433</v>
      </c>
      <c r="B434" s="3" t="s">
        <v>18</v>
      </c>
      <c r="C434" s="3" t="s">
        <v>10</v>
      </c>
      <c r="D434" s="3" t="s">
        <v>19</v>
      </c>
      <c r="E434" s="3" t="s">
        <v>17</v>
      </c>
      <c r="F434" s="3" t="s">
        <v>20</v>
      </c>
      <c r="G434" s="3" t="s">
        <v>14</v>
      </c>
      <c r="H434" s="3" t="s">
        <v>15</v>
      </c>
      <c r="I434" s="3" t="s">
        <v>11</v>
      </c>
      <c r="J434" s="3">
        <f t="shared" si="6"/>
        <v>2895</v>
      </c>
    </row>
    <row r="435" spans="1:10">
      <c r="A435" s="3">
        <v>434</v>
      </c>
      <c r="B435" s="3" t="s">
        <v>18</v>
      </c>
      <c r="C435" s="3" t="s">
        <v>10</v>
      </c>
      <c r="D435" s="3" t="s">
        <v>19</v>
      </c>
      <c r="E435" s="3" t="s">
        <v>17</v>
      </c>
      <c r="F435" s="3" t="s">
        <v>20</v>
      </c>
      <c r="G435" s="3" t="s">
        <v>14</v>
      </c>
      <c r="H435" s="3" t="s">
        <v>11</v>
      </c>
      <c r="I435" s="3" t="s">
        <v>16</v>
      </c>
      <c r="J435" s="3">
        <f t="shared" si="6"/>
        <v>1871</v>
      </c>
    </row>
    <row r="436" spans="1:10">
      <c r="A436" s="3">
        <v>435</v>
      </c>
      <c r="B436" s="3" t="s">
        <v>13</v>
      </c>
      <c r="C436" s="3" t="s">
        <v>14</v>
      </c>
      <c r="D436" s="3" t="s">
        <v>19</v>
      </c>
      <c r="E436" s="3" t="s">
        <v>18</v>
      </c>
      <c r="F436" s="3" t="s">
        <v>20</v>
      </c>
      <c r="G436" s="3" t="s">
        <v>17</v>
      </c>
      <c r="H436" s="3" t="s">
        <v>15</v>
      </c>
      <c r="I436" s="3" t="s">
        <v>16</v>
      </c>
      <c r="J436" s="3">
        <f t="shared" si="6"/>
        <v>3279</v>
      </c>
    </row>
    <row r="437" spans="1:10">
      <c r="A437" s="3">
        <v>436</v>
      </c>
      <c r="B437" s="3" t="s">
        <v>13</v>
      </c>
      <c r="C437" s="3" t="s">
        <v>14</v>
      </c>
      <c r="D437" s="3" t="s">
        <v>19</v>
      </c>
      <c r="E437" s="3" t="s">
        <v>18</v>
      </c>
      <c r="F437" s="3" t="s">
        <v>20</v>
      </c>
      <c r="G437" s="3" t="s">
        <v>17</v>
      </c>
      <c r="H437" s="3" t="s">
        <v>15</v>
      </c>
      <c r="I437" s="3" t="s">
        <v>10</v>
      </c>
      <c r="J437" s="3">
        <f t="shared" si="6"/>
        <v>2767</v>
      </c>
    </row>
    <row r="438" spans="1:10">
      <c r="A438" s="3">
        <v>437</v>
      </c>
      <c r="B438" s="3" t="s">
        <v>13</v>
      </c>
      <c r="C438" s="3" t="s">
        <v>14</v>
      </c>
      <c r="D438" s="3" t="s">
        <v>19</v>
      </c>
      <c r="E438" s="3" t="s">
        <v>18</v>
      </c>
      <c r="F438" s="3" t="s">
        <v>20</v>
      </c>
      <c r="G438" s="3" t="s">
        <v>17</v>
      </c>
      <c r="H438" s="3" t="s">
        <v>10</v>
      </c>
      <c r="I438" s="3" t="s">
        <v>16</v>
      </c>
      <c r="J438" s="3">
        <f t="shared" si="6"/>
        <v>1743</v>
      </c>
    </row>
    <row r="439" spans="1:10">
      <c r="A439" s="3">
        <v>438</v>
      </c>
      <c r="B439" s="3" t="s">
        <v>13</v>
      </c>
      <c r="C439" s="3" t="s">
        <v>14</v>
      </c>
      <c r="D439" s="3" t="s">
        <v>19</v>
      </c>
      <c r="E439" s="3" t="s">
        <v>18</v>
      </c>
      <c r="F439" s="3" t="s">
        <v>20</v>
      </c>
      <c r="G439" s="3" t="s">
        <v>17</v>
      </c>
      <c r="H439" s="3" t="s">
        <v>15</v>
      </c>
      <c r="I439" s="3" t="s">
        <v>11</v>
      </c>
      <c r="J439" s="3">
        <f t="shared" si="6"/>
        <v>2511</v>
      </c>
    </row>
    <row r="440" spans="1:10">
      <c r="A440" s="3">
        <v>439</v>
      </c>
      <c r="B440" s="3" t="s">
        <v>13</v>
      </c>
      <c r="C440" s="3" t="s">
        <v>14</v>
      </c>
      <c r="D440" s="3" t="s">
        <v>19</v>
      </c>
      <c r="E440" s="3" t="s">
        <v>18</v>
      </c>
      <c r="F440" s="3" t="s">
        <v>20</v>
      </c>
      <c r="G440" s="3" t="s">
        <v>17</v>
      </c>
      <c r="H440" s="3" t="s">
        <v>11</v>
      </c>
      <c r="I440" s="3" t="s">
        <v>16</v>
      </c>
      <c r="J440" s="3">
        <f t="shared" si="6"/>
        <v>1487</v>
      </c>
    </row>
    <row r="441" spans="1:10">
      <c r="A441" s="3">
        <v>440</v>
      </c>
      <c r="B441" s="3" t="s">
        <v>13</v>
      </c>
      <c r="C441" s="3" t="s">
        <v>14</v>
      </c>
      <c r="D441" s="3" t="s">
        <v>19</v>
      </c>
      <c r="E441" s="3" t="s">
        <v>18</v>
      </c>
      <c r="F441" s="3" t="s">
        <v>20</v>
      </c>
      <c r="G441" s="3" t="s">
        <v>17</v>
      </c>
      <c r="H441" s="3" t="s">
        <v>11</v>
      </c>
      <c r="I441" s="3" t="s">
        <v>10</v>
      </c>
      <c r="J441" s="3">
        <f t="shared" si="6"/>
        <v>975</v>
      </c>
    </row>
    <row r="442" spans="1:10">
      <c r="A442" s="3">
        <v>441</v>
      </c>
      <c r="B442" s="3" t="s">
        <v>18</v>
      </c>
      <c r="C442" s="3" t="s">
        <v>10</v>
      </c>
      <c r="D442" s="3" t="s">
        <v>19</v>
      </c>
      <c r="E442" s="3" t="s">
        <v>17</v>
      </c>
      <c r="F442" s="3" t="s">
        <v>20</v>
      </c>
      <c r="G442" s="3" t="s">
        <v>12</v>
      </c>
      <c r="H442" s="3" t="s">
        <v>15</v>
      </c>
      <c r="I442" s="3" t="s">
        <v>16</v>
      </c>
      <c r="J442" s="3">
        <f t="shared" si="6"/>
        <v>3631</v>
      </c>
    </row>
    <row r="443" spans="1:10">
      <c r="A443" s="3">
        <v>442</v>
      </c>
      <c r="B443" s="3" t="s">
        <v>18</v>
      </c>
      <c r="C443" s="3" t="s">
        <v>11</v>
      </c>
      <c r="D443" s="3" t="s">
        <v>19</v>
      </c>
      <c r="E443" s="3" t="s">
        <v>17</v>
      </c>
      <c r="F443" s="3" t="s">
        <v>20</v>
      </c>
      <c r="G443" s="3" t="s">
        <v>12</v>
      </c>
      <c r="H443" s="3" t="s">
        <v>15</v>
      </c>
      <c r="I443" s="3" t="s">
        <v>16</v>
      </c>
      <c r="J443" s="3">
        <f t="shared" si="6"/>
        <v>3375</v>
      </c>
    </row>
    <row r="444" spans="1:10">
      <c r="A444" s="3">
        <v>443</v>
      </c>
      <c r="B444" s="3" t="s">
        <v>18</v>
      </c>
      <c r="C444" s="3" t="s">
        <v>10</v>
      </c>
      <c r="D444" s="3" t="s">
        <v>19</v>
      </c>
      <c r="E444" s="3" t="s">
        <v>17</v>
      </c>
      <c r="F444" s="3" t="s">
        <v>20</v>
      </c>
      <c r="G444" s="3" t="s">
        <v>12</v>
      </c>
      <c r="H444" s="3" t="s">
        <v>15</v>
      </c>
      <c r="I444" s="3" t="s">
        <v>11</v>
      </c>
      <c r="J444" s="3">
        <f t="shared" si="6"/>
        <v>2863</v>
      </c>
    </row>
    <row r="445" spans="1:10">
      <c r="A445" s="3">
        <v>444</v>
      </c>
      <c r="B445" s="3" t="s">
        <v>18</v>
      </c>
      <c r="C445" s="3" t="s">
        <v>10</v>
      </c>
      <c r="D445" s="3" t="s">
        <v>19</v>
      </c>
      <c r="E445" s="3" t="s">
        <v>17</v>
      </c>
      <c r="F445" s="3" t="s">
        <v>20</v>
      </c>
      <c r="G445" s="3" t="s">
        <v>12</v>
      </c>
      <c r="H445" s="3" t="s">
        <v>11</v>
      </c>
      <c r="I445" s="3" t="s">
        <v>16</v>
      </c>
      <c r="J445" s="3">
        <f t="shared" si="6"/>
        <v>1839</v>
      </c>
    </row>
    <row r="446" spans="1:10">
      <c r="A446" s="3">
        <v>445</v>
      </c>
      <c r="B446" s="3" t="s">
        <v>13</v>
      </c>
      <c r="C446" s="3" t="s">
        <v>12</v>
      </c>
      <c r="D446" s="3" t="s">
        <v>19</v>
      </c>
      <c r="E446" s="3" t="s">
        <v>18</v>
      </c>
      <c r="F446" s="3" t="s">
        <v>20</v>
      </c>
      <c r="G446" s="3" t="s">
        <v>17</v>
      </c>
      <c r="H446" s="3" t="s">
        <v>15</v>
      </c>
      <c r="I446" s="3" t="s">
        <v>16</v>
      </c>
      <c r="J446" s="3">
        <f t="shared" si="6"/>
        <v>3247</v>
      </c>
    </row>
    <row r="447" spans="1:10">
      <c r="A447" s="3">
        <v>446</v>
      </c>
      <c r="B447" s="3" t="s">
        <v>18</v>
      </c>
      <c r="C447" s="3" t="s">
        <v>10</v>
      </c>
      <c r="D447" s="3" t="s">
        <v>19</v>
      </c>
      <c r="E447" s="3" t="s">
        <v>17</v>
      </c>
      <c r="F447" s="3" t="s">
        <v>20</v>
      </c>
      <c r="G447" s="3" t="s">
        <v>12</v>
      </c>
      <c r="H447" s="3" t="s">
        <v>15</v>
      </c>
      <c r="I447" s="3" t="s">
        <v>13</v>
      </c>
      <c r="J447" s="3">
        <f t="shared" si="6"/>
        <v>2735</v>
      </c>
    </row>
    <row r="448" spans="1:10">
      <c r="A448" s="3">
        <v>447</v>
      </c>
      <c r="B448" s="3" t="s">
        <v>13</v>
      </c>
      <c r="C448" s="3" t="s">
        <v>10</v>
      </c>
      <c r="D448" s="3" t="s">
        <v>19</v>
      </c>
      <c r="E448" s="3" t="s">
        <v>18</v>
      </c>
      <c r="F448" s="3" t="s">
        <v>20</v>
      </c>
      <c r="G448" s="3" t="s">
        <v>12</v>
      </c>
      <c r="H448" s="3" t="s">
        <v>17</v>
      </c>
      <c r="I448" s="3" t="s">
        <v>16</v>
      </c>
      <c r="J448" s="3">
        <f t="shared" si="6"/>
        <v>1711</v>
      </c>
    </row>
    <row r="449" spans="1:10">
      <c r="A449" s="3">
        <v>448</v>
      </c>
      <c r="B449" s="3" t="s">
        <v>13</v>
      </c>
      <c r="C449" s="3" t="s">
        <v>12</v>
      </c>
      <c r="D449" s="3" t="s">
        <v>19</v>
      </c>
      <c r="E449" s="3" t="s">
        <v>18</v>
      </c>
      <c r="F449" s="3" t="s">
        <v>20</v>
      </c>
      <c r="G449" s="3" t="s">
        <v>17</v>
      </c>
      <c r="H449" s="3" t="s">
        <v>15</v>
      </c>
      <c r="I449" s="3" t="s">
        <v>11</v>
      </c>
      <c r="J449" s="3">
        <f t="shared" si="6"/>
        <v>2479</v>
      </c>
    </row>
    <row r="450" spans="1:10">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c r="A451" s="3">
        <v>450</v>
      </c>
      <c r="B451" s="3" t="s">
        <v>13</v>
      </c>
      <c r="C451" s="3" t="s">
        <v>10</v>
      </c>
      <c r="D451" s="3" t="s">
        <v>19</v>
      </c>
      <c r="E451" s="3" t="s">
        <v>18</v>
      </c>
      <c r="F451" s="3" t="s">
        <v>20</v>
      </c>
      <c r="G451" s="3" t="s">
        <v>12</v>
      </c>
      <c r="H451" s="3" t="s">
        <v>17</v>
      </c>
      <c r="I451" s="3" t="s">
        <v>11</v>
      </c>
      <c r="J451" s="3">
        <f t="shared" si="7"/>
        <v>943</v>
      </c>
    </row>
    <row r="452" spans="1:10">
      <c r="A452" s="3">
        <v>451</v>
      </c>
      <c r="B452" s="3" t="s">
        <v>18</v>
      </c>
      <c r="C452" s="3" t="s">
        <v>14</v>
      </c>
      <c r="D452" s="3" t="s">
        <v>19</v>
      </c>
      <c r="E452" s="3" t="s">
        <v>17</v>
      </c>
      <c r="F452" s="3" t="s">
        <v>20</v>
      </c>
      <c r="G452" s="3" t="s">
        <v>12</v>
      </c>
      <c r="H452" s="3" t="s">
        <v>15</v>
      </c>
      <c r="I452" s="3" t="s">
        <v>16</v>
      </c>
      <c r="J452" s="3">
        <f t="shared" si="7"/>
        <v>3183</v>
      </c>
    </row>
    <row r="453" spans="1:10">
      <c r="A453" s="3">
        <v>452</v>
      </c>
      <c r="B453" s="3" t="s">
        <v>18</v>
      </c>
      <c r="C453" s="3" t="s">
        <v>14</v>
      </c>
      <c r="D453" s="3" t="s">
        <v>19</v>
      </c>
      <c r="E453" s="3" t="s">
        <v>17</v>
      </c>
      <c r="F453" s="3" t="s">
        <v>20</v>
      </c>
      <c r="G453" s="3" t="s">
        <v>12</v>
      </c>
      <c r="H453" s="3" t="s">
        <v>15</v>
      </c>
      <c r="I453" s="3" t="s">
        <v>10</v>
      </c>
      <c r="J453" s="3">
        <f t="shared" si="7"/>
        <v>2671</v>
      </c>
    </row>
    <row r="454" spans="1:10">
      <c r="A454" s="3">
        <v>453</v>
      </c>
      <c r="B454" s="3" t="s">
        <v>18</v>
      </c>
      <c r="C454" s="3" t="s">
        <v>14</v>
      </c>
      <c r="D454" s="3" t="s">
        <v>19</v>
      </c>
      <c r="E454" s="3" t="s">
        <v>17</v>
      </c>
      <c r="F454" s="3" t="s">
        <v>20</v>
      </c>
      <c r="G454" s="3" t="s">
        <v>12</v>
      </c>
      <c r="H454" s="3" t="s">
        <v>10</v>
      </c>
      <c r="I454" s="3" t="s">
        <v>16</v>
      </c>
      <c r="J454" s="3">
        <f t="shared" si="7"/>
        <v>1647</v>
      </c>
    </row>
    <row r="455" spans="1:10">
      <c r="A455" s="3">
        <v>454</v>
      </c>
      <c r="B455" s="3" t="s">
        <v>18</v>
      </c>
      <c r="C455" s="3" t="s">
        <v>14</v>
      </c>
      <c r="D455" s="3" t="s">
        <v>19</v>
      </c>
      <c r="E455" s="3" t="s">
        <v>17</v>
      </c>
      <c r="F455" s="3" t="s">
        <v>20</v>
      </c>
      <c r="G455" s="3" t="s">
        <v>12</v>
      </c>
      <c r="H455" s="3" t="s">
        <v>15</v>
      </c>
      <c r="I455" s="3" t="s">
        <v>11</v>
      </c>
      <c r="J455" s="3">
        <f t="shared" si="7"/>
        <v>2415</v>
      </c>
    </row>
    <row r="456" spans="1:10">
      <c r="A456" s="3">
        <v>455</v>
      </c>
      <c r="B456" s="3" t="s">
        <v>18</v>
      </c>
      <c r="C456" s="3" t="s">
        <v>14</v>
      </c>
      <c r="D456" s="3" t="s">
        <v>19</v>
      </c>
      <c r="E456" s="3" t="s">
        <v>17</v>
      </c>
      <c r="F456" s="3" t="s">
        <v>20</v>
      </c>
      <c r="G456" s="3" t="s">
        <v>12</v>
      </c>
      <c r="H456" s="3" t="s">
        <v>11</v>
      </c>
      <c r="I456" s="3" t="s">
        <v>16</v>
      </c>
      <c r="J456" s="3">
        <f t="shared" si="7"/>
        <v>1391</v>
      </c>
    </row>
    <row r="457" spans="1:10">
      <c r="A457" s="3">
        <v>456</v>
      </c>
      <c r="B457" s="3" t="s">
        <v>18</v>
      </c>
      <c r="C457" s="3" t="s">
        <v>14</v>
      </c>
      <c r="D457" s="3" t="s">
        <v>19</v>
      </c>
      <c r="E457" s="3" t="s">
        <v>17</v>
      </c>
      <c r="F457" s="3" t="s">
        <v>20</v>
      </c>
      <c r="G457" s="3" t="s">
        <v>12</v>
      </c>
      <c r="H457" s="3" t="s">
        <v>11</v>
      </c>
      <c r="I457" s="3" t="s">
        <v>10</v>
      </c>
      <c r="J457" s="3">
        <f t="shared" si="7"/>
        <v>879</v>
      </c>
    </row>
    <row r="458" spans="1:10">
      <c r="A458" s="3">
        <v>457</v>
      </c>
      <c r="B458" s="3" t="s">
        <v>18</v>
      </c>
      <c r="C458" s="3" t="s">
        <v>14</v>
      </c>
      <c r="D458" s="3" t="s">
        <v>19</v>
      </c>
      <c r="E458" s="3" t="s">
        <v>17</v>
      </c>
      <c r="F458" s="3" t="s">
        <v>20</v>
      </c>
      <c r="G458" s="3" t="s">
        <v>12</v>
      </c>
      <c r="H458" s="3" t="s">
        <v>15</v>
      </c>
      <c r="I458" s="3" t="s">
        <v>13</v>
      </c>
      <c r="J458" s="3">
        <f t="shared" si="7"/>
        <v>2287</v>
      </c>
    </row>
    <row r="459" spans="1:10">
      <c r="A459" s="3">
        <v>458</v>
      </c>
      <c r="B459" s="3" t="s">
        <v>13</v>
      </c>
      <c r="C459" s="3" t="s">
        <v>14</v>
      </c>
      <c r="D459" s="3" t="s">
        <v>19</v>
      </c>
      <c r="E459" s="3" t="s">
        <v>18</v>
      </c>
      <c r="F459" s="3" t="s">
        <v>20</v>
      </c>
      <c r="G459" s="3" t="s">
        <v>12</v>
      </c>
      <c r="H459" s="3" t="s">
        <v>17</v>
      </c>
      <c r="I459" s="3" t="s">
        <v>16</v>
      </c>
      <c r="J459" s="3">
        <f t="shared" si="7"/>
        <v>1263</v>
      </c>
    </row>
    <row r="460" spans="1:10">
      <c r="A460" s="3">
        <v>459</v>
      </c>
      <c r="B460" s="3" t="s">
        <v>13</v>
      </c>
      <c r="C460" s="3" t="s">
        <v>14</v>
      </c>
      <c r="D460" s="3" t="s">
        <v>19</v>
      </c>
      <c r="E460" s="3" t="s">
        <v>18</v>
      </c>
      <c r="F460" s="3" t="s">
        <v>20</v>
      </c>
      <c r="G460" s="3" t="s">
        <v>12</v>
      </c>
      <c r="H460" s="3" t="s">
        <v>17</v>
      </c>
      <c r="I460" s="3" t="s">
        <v>10</v>
      </c>
      <c r="J460" s="3">
        <f t="shared" si="7"/>
        <v>751</v>
      </c>
    </row>
    <row r="461" spans="1:10">
      <c r="A461" s="3">
        <v>460</v>
      </c>
      <c r="B461" s="3" t="s">
        <v>13</v>
      </c>
      <c r="C461" s="3" t="s">
        <v>14</v>
      </c>
      <c r="D461" s="3" t="s">
        <v>19</v>
      </c>
      <c r="E461" s="3" t="s">
        <v>18</v>
      </c>
      <c r="F461" s="3" t="s">
        <v>20</v>
      </c>
      <c r="G461" s="3" t="s">
        <v>12</v>
      </c>
      <c r="H461" s="3" t="s">
        <v>17</v>
      </c>
      <c r="I461" s="3" t="s">
        <v>11</v>
      </c>
      <c r="J461" s="3">
        <f t="shared" si="7"/>
        <v>495</v>
      </c>
    </row>
    <row r="462" spans="1:10">
      <c r="A462" s="3">
        <v>461</v>
      </c>
      <c r="B462" s="3" t="s">
        <v>9</v>
      </c>
      <c r="C462" s="3" t="s">
        <v>10</v>
      </c>
      <c r="D462" s="3" t="s">
        <v>19</v>
      </c>
      <c r="E462" s="3" t="s">
        <v>18</v>
      </c>
      <c r="F462" s="3" t="s">
        <v>20</v>
      </c>
      <c r="G462" s="3" t="s">
        <v>17</v>
      </c>
      <c r="H462" s="3" t="s">
        <v>15</v>
      </c>
      <c r="I462" s="3" t="s">
        <v>16</v>
      </c>
      <c r="J462" s="3">
        <f t="shared" si="7"/>
        <v>3615</v>
      </c>
    </row>
    <row r="463" spans="1:10">
      <c r="A463" s="3">
        <v>462</v>
      </c>
      <c r="B463" s="3" t="s">
        <v>9</v>
      </c>
      <c r="C463" s="3" t="s">
        <v>11</v>
      </c>
      <c r="D463" s="3" t="s">
        <v>19</v>
      </c>
      <c r="E463" s="3" t="s">
        <v>18</v>
      </c>
      <c r="F463" s="3" t="s">
        <v>20</v>
      </c>
      <c r="G463" s="3" t="s">
        <v>17</v>
      </c>
      <c r="H463" s="3" t="s">
        <v>15</v>
      </c>
      <c r="I463" s="3" t="s">
        <v>16</v>
      </c>
      <c r="J463" s="3">
        <f t="shared" si="7"/>
        <v>3359</v>
      </c>
    </row>
    <row r="464" spans="1:10">
      <c r="A464" s="3">
        <v>463</v>
      </c>
      <c r="B464" s="3" t="s">
        <v>9</v>
      </c>
      <c r="C464" s="3" t="s">
        <v>10</v>
      </c>
      <c r="D464" s="3" t="s">
        <v>19</v>
      </c>
      <c r="E464" s="3" t="s">
        <v>18</v>
      </c>
      <c r="F464" s="3" t="s">
        <v>20</v>
      </c>
      <c r="G464" s="3" t="s">
        <v>17</v>
      </c>
      <c r="H464" s="3" t="s">
        <v>15</v>
      </c>
      <c r="I464" s="3" t="s">
        <v>11</v>
      </c>
      <c r="J464" s="3">
        <f t="shared" si="7"/>
        <v>2847</v>
      </c>
    </row>
    <row r="465" spans="1:10">
      <c r="A465" s="3">
        <v>464</v>
      </c>
      <c r="B465" s="3" t="s">
        <v>9</v>
      </c>
      <c r="C465" s="3" t="s">
        <v>10</v>
      </c>
      <c r="D465" s="3" t="s">
        <v>19</v>
      </c>
      <c r="E465" s="3" t="s">
        <v>18</v>
      </c>
      <c r="F465" s="3" t="s">
        <v>20</v>
      </c>
      <c r="G465" s="3" t="s">
        <v>17</v>
      </c>
      <c r="H465" s="3" t="s">
        <v>11</v>
      </c>
      <c r="I465" s="3" t="s">
        <v>16</v>
      </c>
      <c r="J465" s="3">
        <f t="shared" si="7"/>
        <v>1823</v>
      </c>
    </row>
    <row r="466" spans="1:10">
      <c r="A466" s="3">
        <v>465</v>
      </c>
      <c r="B466" s="3" t="s">
        <v>13</v>
      </c>
      <c r="C466" s="3" t="s">
        <v>9</v>
      </c>
      <c r="D466" s="3" t="s">
        <v>19</v>
      </c>
      <c r="E466" s="3" t="s">
        <v>18</v>
      </c>
      <c r="F466" s="3" t="s">
        <v>20</v>
      </c>
      <c r="G466" s="3" t="s">
        <v>17</v>
      </c>
      <c r="H466" s="3" t="s">
        <v>15</v>
      </c>
      <c r="I466" s="3" t="s">
        <v>16</v>
      </c>
      <c r="J466" s="3">
        <f t="shared" si="7"/>
        <v>3231</v>
      </c>
    </row>
    <row r="467" spans="1:10">
      <c r="A467" s="3">
        <v>466</v>
      </c>
      <c r="B467" s="3" t="s">
        <v>13</v>
      </c>
      <c r="C467" s="3" t="s">
        <v>10</v>
      </c>
      <c r="D467" s="3" t="s">
        <v>19</v>
      </c>
      <c r="E467" s="3" t="s">
        <v>18</v>
      </c>
      <c r="F467" s="3" t="s">
        <v>20</v>
      </c>
      <c r="G467" s="3" t="s">
        <v>17</v>
      </c>
      <c r="H467" s="3" t="s">
        <v>15</v>
      </c>
      <c r="I467" s="3" t="s">
        <v>9</v>
      </c>
      <c r="J467" s="3">
        <f t="shared" si="7"/>
        <v>2719</v>
      </c>
    </row>
    <row r="468" spans="1:10">
      <c r="A468" s="3">
        <v>467</v>
      </c>
      <c r="B468" s="3" t="s">
        <v>13</v>
      </c>
      <c r="C468" s="3" t="s">
        <v>10</v>
      </c>
      <c r="D468" s="3" t="s">
        <v>19</v>
      </c>
      <c r="E468" s="3" t="s">
        <v>18</v>
      </c>
      <c r="F468" s="3" t="s">
        <v>20</v>
      </c>
      <c r="G468" s="3" t="s">
        <v>17</v>
      </c>
      <c r="H468" s="3" t="s">
        <v>9</v>
      </c>
      <c r="I468" s="3" t="s">
        <v>16</v>
      </c>
      <c r="J468" s="3">
        <f t="shared" si="7"/>
        <v>1695</v>
      </c>
    </row>
    <row r="469" spans="1:10">
      <c r="A469" s="3">
        <v>468</v>
      </c>
      <c r="B469" s="3" t="s">
        <v>13</v>
      </c>
      <c r="C469" s="3" t="s">
        <v>9</v>
      </c>
      <c r="D469" s="3" t="s">
        <v>19</v>
      </c>
      <c r="E469" s="3" t="s">
        <v>18</v>
      </c>
      <c r="F469" s="3" t="s">
        <v>20</v>
      </c>
      <c r="G469" s="3" t="s">
        <v>17</v>
      </c>
      <c r="H469" s="3" t="s">
        <v>15</v>
      </c>
      <c r="I469" s="3" t="s">
        <v>11</v>
      </c>
      <c r="J469" s="3">
        <f t="shared" si="7"/>
        <v>2463</v>
      </c>
    </row>
    <row r="470" spans="1:10">
      <c r="A470" s="3">
        <v>469</v>
      </c>
      <c r="B470" s="3" t="s">
        <v>13</v>
      </c>
      <c r="C470" s="3" t="s">
        <v>9</v>
      </c>
      <c r="D470" s="3" t="s">
        <v>19</v>
      </c>
      <c r="E470" s="3" t="s">
        <v>18</v>
      </c>
      <c r="F470" s="3" t="s">
        <v>20</v>
      </c>
      <c r="G470" s="3" t="s">
        <v>17</v>
      </c>
      <c r="H470" s="3" t="s">
        <v>11</v>
      </c>
      <c r="I470" s="3" t="s">
        <v>16</v>
      </c>
      <c r="J470" s="3">
        <f t="shared" si="7"/>
        <v>1439</v>
      </c>
    </row>
    <row r="471" spans="1:10">
      <c r="A471" s="3">
        <v>470</v>
      </c>
      <c r="B471" s="3" t="s">
        <v>13</v>
      </c>
      <c r="C471" s="3" t="s">
        <v>10</v>
      </c>
      <c r="D471" s="3" t="s">
        <v>19</v>
      </c>
      <c r="E471" s="3" t="s">
        <v>18</v>
      </c>
      <c r="F471" s="3" t="s">
        <v>20</v>
      </c>
      <c r="G471" s="3" t="s">
        <v>17</v>
      </c>
      <c r="H471" s="3" t="s">
        <v>9</v>
      </c>
      <c r="I471" s="3" t="s">
        <v>11</v>
      </c>
      <c r="J471" s="3">
        <f t="shared" si="7"/>
        <v>927</v>
      </c>
    </row>
    <row r="472" spans="1:10">
      <c r="A472" s="3">
        <v>471</v>
      </c>
      <c r="B472" s="3" t="s">
        <v>9</v>
      </c>
      <c r="C472" s="3" t="s">
        <v>14</v>
      </c>
      <c r="D472" s="3" t="s">
        <v>19</v>
      </c>
      <c r="E472" s="3" t="s">
        <v>18</v>
      </c>
      <c r="F472" s="3" t="s">
        <v>20</v>
      </c>
      <c r="G472" s="3" t="s">
        <v>17</v>
      </c>
      <c r="H472" s="3" t="s">
        <v>15</v>
      </c>
      <c r="I472" s="3" t="s">
        <v>16</v>
      </c>
      <c r="J472" s="3">
        <f t="shared" si="7"/>
        <v>3167</v>
      </c>
    </row>
    <row r="473" spans="1:10">
      <c r="A473" s="3">
        <v>472</v>
      </c>
      <c r="B473" s="3" t="s">
        <v>9</v>
      </c>
      <c r="C473" s="3" t="s">
        <v>14</v>
      </c>
      <c r="D473" s="3" t="s">
        <v>19</v>
      </c>
      <c r="E473" s="3" t="s">
        <v>18</v>
      </c>
      <c r="F473" s="3" t="s">
        <v>20</v>
      </c>
      <c r="G473" s="3" t="s">
        <v>17</v>
      </c>
      <c r="H473" s="3" t="s">
        <v>15</v>
      </c>
      <c r="I473" s="3" t="s">
        <v>10</v>
      </c>
      <c r="J473" s="3">
        <f t="shared" si="7"/>
        <v>2655</v>
      </c>
    </row>
    <row r="474" spans="1:10">
      <c r="A474" s="3">
        <v>473</v>
      </c>
      <c r="B474" s="3" t="s">
        <v>9</v>
      </c>
      <c r="C474" s="3" t="s">
        <v>14</v>
      </c>
      <c r="D474" s="3" t="s">
        <v>19</v>
      </c>
      <c r="E474" s="3" t="s">
        <v>18</v>
      </c>
      <c r="F474" s="3" t="s">
        <v>20</v>
      </c>
      <c r="G474" s="3" t="s">
        <v>17</v>
      </c>
      <c r="H474" s="3" t="s">
        <v>10</v>
      </c>
      <c r="I474" s="3" t="s">
        <v>16</v>
      </c>
      <c r="J474" s="3">
        <f t="shared" si="7"/>
        <v>1631</v>
      </c>
    </row>
    <row r="475" spans="1:10">
      <c r="A475" s="3">
        <v>474</v>
      </c>
      <c r="B475" s="3" t="s">
        <v>9</v>
      </c>
      <c r="C475" s="3" t="s">
        <v>14</v>
      </c>
      <c r="D475" s="3" t="s">
        <v>19</v>
      </c>
      <c r="E475" s="3" t="s">
        <v>18</v>
      </c>
      <c r="F475" s="3" t="s">
        <v>20</v>
      </c>
      <c r="G475" s="3" t="s">
        <v>17</v>
      </c>
      <c r="H475" s="3" t="s">
        <v>15</v>
      </c>
      <c r="I475" s="3" t="s">
        <v>11</v>
      </c>
      <c r="J475" s="3">
        <f t="shared" si="7"/>
        <v>2399</v>
      </c>
    </row>
    <row r="476" spans="1:10">
      <c r="A476" s="3">
        <v>475</v>
      </c>
      <c r="B476" s="3" t="s">
        <v>9</v>
      </c>
      <c r="C476" s="3" t="s">
        <v>14</v>
      </c>
      <c r="D476" s="3" t="s">
        <v>19</v>
      </c>
      <c r="E476" s="3" t="s">
        <v>18</v>
      </c>
      <c r="F476" s="3" t="s">
        <v>20</v>
      </c>
      <c r="G476" s="3" t="s">
        <v>17</v>
      </c>
      <c r="H476" s="3" t="s">
        <v>11</v>
      </c>
      <c r="I476" s="3" t="s">
        <v>16</v>
      </c>
      <c r="J476" s="3">
        <f t="shared" si="7"/>
        <v>1375</v>
      </c>
    </row>
    <row r="477" spans="1:10">
      <c r="A477" s="3">
        <v>476</v>
      </c>
      <c r="B477" s="3" t="s">
        <v>9</v>
      </c>
      <c r="C477" s="3" t="s">
        <v>14</v>
      </c>
      <c r="D477" s="3" t="s">
        <v>19</v>
      </c>
      <c r="E477" s="3" t="s">
        <v>18</v>
      </c>
      <c r="F477" s="3" t="s">
        <v>20</v>
      </c>
      <c r="G477" s="3" t="s">
        <v>17</v>
      </c>
      <c r="H477" s="3" t="s">
        <v>11</v>
      </c>
      <c r="I477" s="3" t="s">
        <v>10</v>
      </c>
      <c r="J477" s="3">
        <f t="shared" si="7"/>
        <v>863</v>
      </c>
    </row>
    <row r="478" spans="1:10">
      <c r="A478" s="3">
        <v>477</v>
      </c>
      <c r="B478" s="3" t="s">
        <v>13</v>
      </c>
      <c r="C478" s="3" t="s">
        <v>14</v>
      </c>
      <c r="D478" s="3" t="s">
        <v>19</v>
      </c>
      <c r="E478" s="3" t="s">
        <v>18</v>
      </c>
      <c r="F478" s="3" t="s">
        <v>20</v>
      </c>
      <c r="G478" s="3" t="s">
        <v>17</v>
      </c>
      <c r="H478" s="3" t="s">
        <v>15</v>
      </c>
      <c r="I478" s="3" t="s">
        <v>9</v>
      </c>
      <c r="J478" s="3">
        <f t="shared" si="7"/>
        <v>2271</v>
      </c>
    </row>
    <row r="479" spans="1:10">
      <c r="A479" s="3">
        <v>478</v>
      </c>
      <c r="B479" s="3" t="s">
        <v>13</v>
      </c>
      <c r="C479" s="3" t="s">
        <v>14</v>
      </c>
      <c r="D479" s="3" t="s">
        <v>19</v>
      </c>
      <c r="E479" s="3" t="s">
        <v>18</v>
      </c>
      <c r="F479" s="3" t="s">
        <v>20</v>
      </c>
      <c r="G479" s="3" t="s">
        <v>17</v>
      </c>
      <c r="H479" s="3" t="s">
        <v>9</v>
      </c>
      <c r="I479" s="3" t="s">
        <v>16</v>
      </c>
      <c r="J479" s="3">
        <f t="shared" si="7"/>
        <v>1247</v>
      </c>
    </row>
    <row r="480" spans="1:10">
      <c r="A480" s="3">
        <v>479</v>
      </c>
      <c r="B480" s="3" t="s">
        <v>13</v>
      </c>
      <c r="C480" s="3" t="s">
        <v>14</v>
      </c>
      <c r="D480" s="3" t="s">
        <v>19</v>
      </c>
      <c r="E480" s="3" t="s">
        <v>18</v>
      </c>
      <c r="F480" s="3" t="s">
        <v>20</v>
      </c>
      <c r="G480" s="3" t="s">
        <v>17</v>
      </c>
      <c r="H480" s="3" t="s">
        <v>9</v>
      </c>
      <c r="I480" s="3" t="s">
        <v>10</v>
      </c>
      <c r="J480" s="3">
        <f t="shared" si="7"/>
        <v>735</v>
      </c>
    </row>
    <row r="481" spans="1:10">
      <c r="A481" s="3">
        <v>480</v>
      </c>
      <c r="B481" s="3" t="s">
        <v>13</v>
      </c>
      <c r="C481" s="3" t="s">
        <v>14</v>
      </c>
      <c r="D481" s="3" t="s">
        <v>19</v>
      </c>
      <c r="E481" s="3" t="s">
        <v>18</v>
      </c>
      <c r="F481" s="3" t="s">
        <v>20</v>
      </c>
      <c r="G481" s="3" t="s">
        <v>17</v>
      </c>
      <c r="H481" s="3" t="s">
        <v>9</v>
      </c>
      <c r="I481" s="3" t="s">
        <v>11</v>
      </c>
      <c r="J481" s="3">
        <f t="shared" si="7"/>
        <v>479</v>
      </c>
    </row>
    <row r="482" spans="1:10">
      <c r="A482" s="3">
        <v>481</v>
      </c>
      <c r="B482" s="3" t="s">
        <v>18</v>
      </c>
      <c r="C482" s="3" t="s">
        <v>9</v>
      </c>
      <c r="D482" s="3" t="s">
        <v>19</v>
      </c>
      <c r="E482" s="3" t="s">
        <v>17</v>
      </c>
      <c r="F482" s="3" t="s">
        <v>20</v>
      </c>
      <c r="G482" s="3" t="s">
        <v>12</v>
      </c>
      <c r="H482" s="3" t="s">
        <v>15</v>
      </c>
      <c r="I482" s="3" t="s">
        <v>16</v>
      </c>
      <c r="J482" s="3">
        <f t="shared" si="7"/>
        <v>3135</v>
      </c>
    </row>
    <row r="483" spans="1:10">
      <c r="A483" s="3">
        <v>482</v>
      </c>
      <c r="B483" s="3" t="s">
        <v>18</v>
      </c>
      <c r="C483" s="3" t="s">
        <v>10</v>
      </c>
      <c r="D483" s="3" t="s">
        <v>19</v>
      </c>
      <c r="E483" s="3" t="s">
        <v>17</v>
      </c>
      <c r="F483" s="3" t="s">
        <v>20</v>
      </c>
      <c r="G483" s="3" t="s">
        <v>12</v>
      </c>
      <c r="H483" s="3" t="s">
        <v>15</v>
      </c>
      <c r="I483" s="3" t="s">
        <v>9</v>
      </c>
      <c r="J483" s="3">
        <f t="shared" si="7"/>
        <v>2623</v>
      </c>
    </row>
    <row r="484" spans="1:10">
      <c r="A484" s="3">
        <v>483</v>
      </c>
      <c r="B484" s="3" t="s">
        <v>18</v>
      </c>
      <c r="C484" s="3" t="s">
        <v>10</v>
      </c>
      <c r="D484" s="3" t="s">
        <v>19</v>
      </c>
      <c r="E484" s="3" t="s">
        <v>17</v>
      </c>
      <c r="F484" s="3" t="s">
        <v>20</v>
      </c>
      <c r="G484" s="3" t="s">
        <v>12</v>
      </c>
      <c r="H484" s="3" t="s">
        <v>9</v>
      </c>
      <c r="I484" s="3" t="s">
        <v>16</v>
      </c>
      <c r="J484" s="3">
        <f t="shared" si="7"/>
        <v>1599</v>
      </c>
    </row>
    <row r="485" spans="1:10">
      <c r="A485" s="3">
        <v>484</v>
      </c>
      <c r="B485" s="3" t="s">
        <v>18</v>
      </c>
      <c r="C485" s="3" t="s">
        <v>9</v>
      </c>
      <c r="D485" s="3" t="s">
        <v>19</v>
      </c>
      <c r="E485" s="3" t="s">
        <v>17</v>
      </c>
      <c r="F485" s="3" t="s">
        <v>20</v>
      </c>
      <c r="G485" s="3" t="s">
        <v>12</v>
      </c>
      <c r="H485" s="3" t="s">
        <v>15</v>
      </c>
      <c r="I485" s="3" t="s">
        <v>11</v>
      </c>
      <c r="J485" s="3">
        <f t="shared" si="7"/>
        <v>2367</v>
      </c>
    </row>
    <row r="486" spans="1:10">
      <c r="A486" s="3">
        <v>485</v>
      </c>
      <c r="B486" s="3" t="s">
        <v>18</v>
      </c>
      <c r="C486" s="3" t="s">
        <v>9</v>
      </c>
      <c r="D486" s="3" t="s">
        <v>19</v>
      </c>
      <c r="E486" s="3" t="s">
        <v>17</v>
      </c>
      <c r="F486" s="3" t="s">
        <v>20</v>
      </c>
      <c r="G486" s="3" t="s">
        <v>12</v>
      </c>
      <c r="H486" s="3" t="s">
        <v>11</v>
      </c>
      <c r="I486" s="3" t="s">
        <v>16</v>
      </c>
      <c r="J486" s="3">
        <f t="shared" si="7"/>
        <v>1343</v>
      </c>
    </row>
    <row r="487" spans="1:10">
      <c r="A487" s="3">
        <v>486</v>
      </c>
      <c r="B487" s="3" t="s">
        <v>18</v>
      </c>
      <c r="C487" s="3" t="s">
        <v>10</v>
      </c>
      <c r="D487" s="3" t="s">
        <v>19</v>
      </c>
      <c r="E487" s="3" t="s">
        <v>17</v>
      </c>
      <c r="F487" s="3" t="s">
        <v>20</v>
      </c>
      <c r="G487" s="3" t="s">
        <v>12</v>
      </c>
      <c r="H487" s="3" t="s">
        <v>9</v>
      </c>
      <c r="I487" s="3" t="s">
        <v>11</v>
      </c>
      <c r="J487" s="3">
        <f t="shared" si="7"/>
        <v>831</v>
      </c>
    </row>
    <row r="488" spans="1:10">
      <c r="A488" s="3">
        <v>487</v>
      </c>
      <c r="B488" s="3" t="s">
        <v>13</v>
      </c>
      <c r="C488" s="3" t="s">
        <v>12</v>
      </c>
      <c r="D488" s="3" t="s">
        <v>19</v>
      </c>
      <c r="E488" s="3" t="s">
        <v>18</v>
      </c>
      <c r="F488" s="3" t="s">
        <v>20</v>
      </c>
      <c r="G488" s="3" t="s">
        <v>17</v>
      </c>
      <c r="H488" s="3" t="s">
        <v>15</v>
      </c>
      <c r="I488" s="3" t="s">
        <v>9</v>
      </c>
      <c r="J488" s="3">
        <f t="shared" si="7"/>
        <v>2239</v>
      </c>
    </row>
    <row r="489" spans="1:10">
      <c r="A489" s="3">
        <v>488</v>
      </c>
      <c r="B489" s="3" t="s">
        <v>13</v>
      </c>
      <c r="C489" s="3" t="s">
        <v>9</v>
      </c>
      <c r="D489" s="3" t="s">
        <v>19</v>
      </c>
      <c r="E489" s="3" t="s">
        <v>18</v>
      </c>
      <c r="F489" s="3" t="s">
        <v>20</v>
      </c>
      <c r="G489" s="3" t="s">
        <v>12</v>
      </c>
      <c r="H489" s="3" t="s">
        <v>17</v>
      </c>
      <c r="I489" s="3" t="s">
        <v>16</v>
      </c>
      <c r="J489" s="3">
        <f t="shared" si="7"/>
        <v>1215</v>
      </c>
    </row>
    <row r="490" spans="1:10">
      <c r="A490" s="3">
        <v>489</v>
      </c>
      <c r="B490" s="3" t="s">
        <v>13</v>
      </c>
      <c r="C490" s="3" t="s">
        <v>10</v>
      </c>
      <c r="D490" s="3" t="s">
        <v>19</v>
      </c>
      <c r="E490" s="3" t="s">
        <v>18</v>
      </c>
      <c r="F490" s="3" t="s">
        <v>20</v>
      </c>
      <c r="G490" s="3" t="s">
        <v>12</v>
      </c>
      <c r="H490" s="3" t="s">
        <v>17</v>
      </c>
      <c r="I490" s="3" t="s">
        <v>9</v>
      </c>
      <c r="J490" s="3">
        <f t="shared" si="7"/>
        <v>703</v>
      </c>
    </row>
    <row r="491" spans="1:10">
      <c r="A491" s="3">
        <v>490</v>
      </c>
      <c r="B491" s="3" t="s">
        <v>13</v>
      </c>
      <c r="C491" s="3" t="s">
        <v>9</v>
      </c>
      <c r="D491" s="3" t="s">
        <v>19</v>
      </c>
      <c r="E491" s="3" t="s">
        <v>18</v>
      </c>
      <c r="F491" s="3" t="s">
        <v>20</v>
      </c>
      <c r="G491" s="3" t="s">
        <v>12</v>
      </c>
      <c r="H491" s="3" t="s">
        <v>17</v>
      </c>
      <c r="I491" s="3" t="s">
        <v>11</v>
      </c>
      <c r="J491" s="3">
        <f t="shared" si="7"/>
        <v>447</v>
      </c>
    </row>
    <row r="492" spans="1:10">
      <c r="A492" s="3">
        <v>491</v>
      </c>
      <c r="B492" s="3" t="s">
        <v>18</v>
      </c>
      <c r="C492" s="3" t="s">
        <v>14</v>
      </c>
      <c r="D492" s="3" t="s">
        <v>19</v>
      </c>
      <c r="E492" s="3" t="s">
        <v>17</v>
      </c>
      <c r="F492" s="3" t="s">
        <v>20</v>
      </c>
      <c r="G492" s="3" t="s">
        <v>12</v>
      </c>
      <c r="H492" s="3" t="s">
        <v>15</v>
      </c>
      <c r="I492" s="3" t="s">
        <v>9</v>
      </c>
      <c r="J492" s="3">
        <f t="shared" si="7"/>
        <v>2175</v>
      </c>
    </row>
    <row r="493" spans="1:10">
      <c r="A493" s="3">
        <v>492</v>
      </c>
      <c r="B493" s="3" t="s">
        <v>18</v>
      </c>
      <c r="C493" s="3" t="s">
        <v>14</v>
      </c>
      <c r="D493" s="3" t="s">
        <v>19</v>
      </c>
      <c r="E493" s="3" t="s">
        <v>17</v>
      </c>
      <c r="F493" s="3" t="s">
        <v>20</v>
      </c>
      <c r="G493" s="3" t="s">
        <v>12</v>
      </c>
      <c r="H493" s="3" t="s">
        <v>9</v>
      </c>
      <c r="I493" s="3" t="s">
        <v>16</v>
      </c>
      <c r="J493" s="3">
        <f t="shared" si="7"/>
        <v>1151</v>
      </c>
    </row>
    <row r="494" spans="1:10">
      <c r="A494" s="3">
        <v>493</v>
      </c>
      <c r="B494" s="3" t="s">
        <v>18</v>
      </c>
      <c r="C494" s="3" t="s">
        <v>14</v>
      </c>
      <c r="D494" s="3" t="s">
        <v>19</v>
      </c>
      <c r="E494" s="3" t="s">
        <v>17</v>
      </c>
      <c r="F494" s="3" t="s">
        <v>20</v>
      </c>
      <c r="G494" s="3" t="s">
        <v>12</v>
      </c>
      <c r="H494" s="3" t="s">
        <v>9</v>
      </c>
      <c r="I494" s="3" t="s">
        <v>10</v>
      </c>
      <c r="J494" s="3">
        <f t="shared" si="7"/>
        <v>639</v>
      </c>
    </row>
    <row r="495" spans="1:10">
      <c r="A495" s="3">
        <v>494</v>
      </c>
      <c r="B495" s="3" t="s">
        <v>18</v>
      </c>
      <c r="C495" s="3" t="s">
        <v>14</v>
      </c>
      <c r="D495" s="3" t="s">
        <v>19</v>
      </c>
      <c r="E495" s="3" t="s">
        <v>17</v>
      </c>
      <c r="F495" s="3" t="s">
        <v>20</v>
      </c>
      <c r="G495" s="3" t="s">
        <v>12</v>
      </c>
      <c r="H495" s="3" t="s">
        <v>9</v>
      </c>
      <c r="I495" s="3" t="s">
        <v>11</v>
      </c>
      <c r="J495" s="3">
        <f t="shared" si="7"/>
        <v>383</v>
      </c>
    </row>
    <row r="496" spans="1:10">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BERTAPELLE FRANCESCO</cp:lastModifiedBy>
  <dcterms:created xsi:type="dcterms:W3CDTF">2026-06-03T13:42:51Z</dcterms:created>
  <dcterms:modified xsi:type="dcterms:W3CDTF">2026-06-10T08:20:22Z</dcterms:modified>
</cp:coreProperties>
</file>